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ed &amp; Organization Overview" sheetId="1" r:id="rId3"/>
    <sheet state="visible" name="Need6" sheetId="2" r:id="rId4"/>
    <sheet state="visible" name="Need3" sheetId="3" r:id="rId5"/>
    <sheet state="visible" name="Need2" sheetId="4" r:id="rId6"/>
    <sheet state="visible" name="Need1" sheetId="5" r:id="rId7"/>
    <sheet state="visible" name="County Need Calculator - plaint" sheetId="6" r:id="rId8"/>
    <sheet state="visible" name="Live Copy of Calculator" sheetId="7" r:id="rId9"/>
    <sheet state="visible" name="Graphs" sheetId="8" r:id="rId10"/>
  </sheets>
  <definedNames>
    <definedName hidden="1" localSheetId="6" name="_xlnm._FilterDatabase">'Live Copy of Calculator'!$AE$1:$AE$1002</definedName>
  </definedNames>
  <calcPr/>
</workbook>
</file>

<file path=xl/sharedStrings.xml><?xml version="1.0" encoding="utf-8"?>
<sst xmlns="http://schemas.openxmlformats.org/spreadsheetml/2006/main" count="1446" uniqueCount="173">
  <si>
    <t>COUNTY</t>
  </si>
  <si>
    <t>HIGH PRIORITY NEEDS (0-6)</t>
  </si>
  <si>
    <t>DIGITAL ACCESS NEEDS (0-1)</t>
  </si>
  <si>
    <t>ENGLISH LANGUAGE SERVICES NEEDS (0-2)</t>
  </si>
  <si>
    <t>ECONOMIC AND EDUCATIONAL ATTAINMENT NEEDS (0-3)</t>
  </si>
  <si>
    <t>ORGANIZATIONS PER 3,000 PEOPLE</t>
  </si>
  <si>
    <t>2013 USDA Rural-Urban Continuum Code (1-9)</t>
  </si>
  <si>
    <t>RANK OF ORGANIZATIONS ON GROUND (1-87)</t>
  </si>
  <si>
    <t>NUMBER OF ORGANIZATIONS (THAT RESPONDED TO SURVEY)</t>
  </si>
  <si>
    <t>2013 USDA Rural-Urban Continuum Code Description</t>
  </si>
  <si>
    <t>Nobles</t>
  </si>
  <si>
    <t>Nonmetro - Urban population of 2,500 to 19,999, not adjacent to a metro area</t>
  </si>
  <si>
    <t>Watonwan</t>
  </si>
  <si>
    <t>Nonmetro - Urban population of 2,500 to 19,999, adjacent to a metro area</t>
  </si>
  <si>
    <t>Lake of the Woods</t>
  </si>
  <si>
    <t>Nonmetro - Completely rural or less than 2,500 urban population, not adjacent to a metro area</t>
  </si>
  <si>
    <t>Aitkin</t>
  </si>
  <si>
    <t>Nonmetro - Completely rural or less than 2,500 urban population, adjacent to a metro area</t>
  </si>
  <si>
    <t>Beltrami</t>
  </si>
  <si>
    <t>Wadena</t>
  </si>
  <si>
    <t>Mahnomen</t>
  </si>
  <si>
    <t>Pine</t>
  </si>
  <si>
    <t>Kandiyohi</t>
  </si>
  <si>
    <t>Nonmetro - Urban population of 20,000 or more, adjacent to a metro area</t>
  </si>
  <si>
    <t>Mower</t>
  </si>
  <si>
    <t>Mille Lacs</t>
  </si>
  <si>
    <t>Metro - Counties in metro areas of 1 million population or more</t>
  </si>
  <si>
    <t>Ramsey</t>
  </si>
  <si>
    <t>Cass</t>
  </si>
  <si>
    <t>Grant</t>
  </si>
  <si>
    <t>Traverse</t>
  </si>
  <si>
    <t>Pope</t>
  </si>
  <si>
    <t>Renville</t>
  </si>
  <si>
    <t>Freeborn</t>
  </si>
  <si>
    <t>Redwood</t>
  </si>
  <si>
    <t>Roseau</t>
  </si>
  <si>
    <t>Swift</t>
  </si>
  <si>
    <t>Kanabec</t>
  </si>
  <si>
    <t>Koochiching</t>
  </si>
  <si>
    <t>Lake</t>
  </si>
  <si>
    <t>Morrison</t>
  </si>
  <si>
    <t>Otter Tail</t>
  </si>
  <si>
    <t>Todd</t>
  </si>
  <si>
    <t>Wilkin</t>
  </si>
  <si>
    <t>Rice</t>
  </si>
  <si>
    <t>Benton</t>
  </si>
  <si>
    <t>Metro - Counties in metro areas of fewer than 250,000 population</t>
  </si>
  <si>
    <t>Blue Earth</t>
  </si>
  <si>
    <t>Stearns</t>
  </si>
  <si>
    <t>Carlton</t>
  </si>
  <si>
    <t>Metro - Counties in metro areas of 250,000 to 1 million population</t>
  </si>
  <si>
    <t>Hennepin</t>
  </si>
  <si>
    <t>Sibley</t>
  </si>
  <si>
    <t>St. Louis</t>
  </si>
  <si>
    <t>Big Stone</t>
  </si>
  <si>
    <t>Cook</t>
  </si>
  <si>
    <t>Kittson</t>
  </si>
  <si>
    <t>Lac qui Parle</t>
  </si>
  <si>
    <t>Lincoln</t>
  </si>
  <si>
    <t>Yellow Medicine</t>
  </si>
  <si>
    <t>Clearwater</t>
  </si>
  <si>
    <t>Marshall</t>
  </si>
  <si>
    <t>Martin</t>
  </si>
  <si>
    <t>Norman</t>
  </si>
  <si>
    <t>Red Lake</t>
  </si>
  <si>
    <t>Chippewa</t>
  </si>
  <si>
    <t>Cottonwood</t>
  </si>
  <si>
    <t>Stevens</t>
  </si>
  <si>
    <t>Becker</t>
  </si>
  <si>
    <t>Brown</t>
  </si>
  <si>
    <t>Douglas</t>
  </si>
  <si>
    <t>Faribault</t>
  </si>
  <si>
    <t>Itasca</t>
  </si>
  <si>
    <t>Meeker</t>
  </si>
  <si>
    <t>Pennington</t>
  </si>
  <si>
    <t>Pipestone</t>
  </si>
  <si>
    <t>Rock</t>
  </si>
  <si>
    <t>Waseca</t>
  </si>
  <si>
    <t>Steele</t>
  </si>
  <si>
    <t>Nonmetro - Urban population of 20,000 or more, not adjacent to a metro area</t>
  </si>
  <si>
    <t>Winona</t>
  </si>
  <si>
    <t>Fillmore</t>
  </si>
  <si>
    <t>Olmsted</t>
  </si>
  <si>
    <t>Polk</t>
  </si>
  <si>
    <t>Wabasha</t>
  </si>
  <si>
    <t>Anoka</t>
  </si>
  <si>
    <t>Dakota</t>
  </si>
  <si>
    <t>Isanti</t>
  </si>
  <si>
    <t>Murray</t>
  </si>
  <si>
    <t>Hubbard</t>
  </si>
  <si>
    <t>Jackson</t>
  </si>
  <si>
    <t>Lyon</t>
  </si>
  <si>
    <t>McLeod</t>
  </si>
  <si>
    <t>Crow Wing</t>
  </si>
  <si>
    <t>Goodhue</t>
  </si>
  <si>
    <t>Clay</t>
  </si>
  <si>
    <t>Houston</t>
  </si>
  <si>
    <t>Nicollet</t>
  </si>
  <si>
    <t>Scott</t>
  </si>
  <si>
    <t>Chisago</t>
  </si>
  <si>
    <t>Le Sueur</t>
  </si>
  <si>
    <t>Sherburne</t>
  </si>
  <si>
    <t>Wright</t>
  </si>
  <si>
    <t>Dodge</t>
  </si>
  <si>
    <t>Carver</t>
  </si>
  <si>
    <t>Washington</t>
  </si>
  <si>
    <t>RANK (1-87)</t>
  </si>
  <si>
    <r>
      <t xml:space="preserve">This sheet shows the sum of "access," </t>
    </r>
    <r>
      <rPr>
        <i/>
      </rPr>
      <t>de</t>
    </r>
    <r>
      <t xml:space="preserve">, and </t>
    </r>
    <r>
      <rPr>
        <i/>
      </rPr>
      <t xml:space="preserve">li </t>
    </r>
    <r>
      <t xml:space="preserve">under "NEED (0-6)" in Column D; the sum creates a seven-point scale (0,1,2,3,4,5,6) that asssesses the level of need a county in Minnesota has when compared to the state average; "access," </t>
    </r>
    <r>
      <rPr>
        <i/>
      </rPr>
      <t>de</t>
    </r>
    <r>
      <t xml:space="preserve">, and </t>
    </r>
    <r>
      <rPr>
        <i/>
      </rPr>
      <t>li</t>
    </r>
    <r>
      <t xml:space="preserve"> are explained below.</t>
    </r>
  </si>
  <si>
    <r>
      <t xml:space="preserve">"Access" considers whether or not a county has more houeholds with a computer, a fixed broadband subcscription, and a cellular data plan than the state average -- an estimated 47.65% of households in the state have a computer, a fixed broadband subscription, and a cellular data plan; 44 counties have more households without access to a computer, a fixed broadband subcscription, and a cellular data plan than the state average, and 43 counties less.  </t>
    </r>
    <r>
      <rPr>
        <i/>
      </rPr>
      <t xml:space="preserve">de </t>
    </r>
    <r>
      <t xml:space="preserve">and </t>
    </r>
    <r>
      <rPr>
        <i/>
      </rPr>
      <t xml:space="preserve">li </t>
    </r>
    <r>
      <t>are explained in the respective boxes below.</t>
    </r>
  </si>
  <si>
    <r>
      <rPr>
        <i/>
      </rPr>
      <t xml:space="preserve">de </t>
    </r>
    <r>
      <t>is a four-point scale (0,1,2,3) that considers the level of earnings, educational attainment, and employment for a county in Minnesota compared to the state average.  In Minnesota, 51.6% of workers earn less than $40,000; 31.9% of workers have not completed "some college" by age 25; and the unemployment rate is 3.8%.  If a county is worse-off than the state in any of the three measure, then one point is added to the scale -- 11 counties are worse-off than the state in each of the three measures, 39 counties are worse-off in two of the three measures, 31 counties are worse-off in one of the three measures, and six counties are better-off than the state average in each of the three measures.</t>
    </r>
  </si>
  <si>
    <r>
      <rPr>
        <i/>
      </rPr>
      <t xml:space="preserve">li </t>
    </r>
    <r>
      <t>is a three-point scale (0,1,2) that considers the level of language services that a county in Minnesota may require.  Two measures are considered in this three-point scale -- (i) if a county has more foreign-born residents than the state average (8.4%), then one point is added to the scale; (ii) if a county has more residents that speak English less than "very well" than the state average (16.4%), then one point is added to the scale; 11 counties in Minnesota have either more foreign-born residents or less English speakers than the state average, and eight counties in Minnesota have both more foreign-born residents and less English speakers than the state average.</t>
    </r>
  </si>
  <si>
    <r>
      <t xml:space="preserve">This sheets shows a four-point scale (0,1,2,3) displayed under "NEED (0-3)" in Column D, called </t>
    </r>
    <r>
      <rPr>
        <i/>
      </rPr>
      <t>de</t>
    </r>
    <r>
      <t xml:space="preserve"> that considers the level of earnings, educational attainment, and employment for a county in Minnesota compared to the state average.  In Minnesota, 51.6% of workers earn less than $40,000; 31.9% of workers have not completed "some college" by age 25; and the unemployment rate is 3.8%.  If a county is worse-off than the state in any of the three measure, then one point is added to the scale -- 11 counties are worse-off than the state in each of the three measures, 39 counties are worse-off in two of the three measures, 31 counties are worse-off in one of the three measures, and six counties are better-off than the state average in each of the three measures.</t>
    </r>
  </si>
  <si>
    <r>
      <t xml:space="preserve">This sheets shows a three-point scale (0,1,2) called </t>
    </r>
    <r>
      <rPr>
        <i/>
      </rPr>
      <t>li</t>
    </r>
    <r>
      <t xml:space="preserve"> of the level of language services that a county in Minnesota may require.  Two measures are considered in this three-point scale -- (i) if a county has more foreign-born residents than the state average (8.4%), then one point is added to the scale; (ii) if a county has more residents that speak English less than "very well" than the state average (16.4%), then one point is added to the scale.   The scale is under "NEED (0-2)" in Column D -- 11 counties in Minnesota have either more foreign-born residents or less English speakers than the state average, and eight counties in Minnesota have both more foreign-born residents and less English speakers than the state average.</t>
    </r>
  </si>
  <si>
    <t>This sheets shows the binary variable "access" that considers whether or not a county has more houeholds with a computer, a fixed broadband subcscription, and a cellular data plan than the state average; if "NEED (0-1)" in Column D is "1," then the county has less households with a computer, a fixed broadband subscription, and a cellular data plan than the state average, and if "0," a county has more than the state average -- an estimated 47.65% of households in the state have a computer, a fixed broadband subscription, and a cellular data plan; 44 counties have more households without access to a computer, a fixed broadband subcscription, and a cellular data plan than the state average, and 43 less.</t>
  </si>
  <si>
    <t>Location</t>
  </si>
  <si>
    <t>Population</t>
  </si>
  <si>
    <t>Need_sum of access need and demographic need</t>
  </si>
  <si>
    <t>li is English learners and immigrants</t>
  </si>
  <si>
    <t>de is Economic development and employment</t>
  </si>
  <si>
    <t>Demographic need is sum of li and de</t>
  </si>
  <si>
    <t>Foreign_born residents</t>
  </si>
  <si>
    <t>Language other than English</t>
  </si>
  <si>
    <t>Speaks English less than very well</t>
  </si>
  <si>
    <t>Sum of Languages</t>
  </si>
  <si>
    <t>Less than high school_Educational attainment</t>
  </si>
  <si>
    <t>High school diploma or GED_Educational attainment</t>
  </si>
  <si>
    <t>Sum Educational attainment</t>
  </si>
  <si>
    <t>Unemployed</t>
  </si>
  <si>
    <t>15000 per year or less_Workers by earnings</t>
  </si>
  <si>
    <t>15001 to 39999 per year_Workers by earnings</t>
  </si>
  <si>
    <t>Sum of Workers by earnings (everyone less than 40k)</t>
  </si>
  <si>
    <t>Proportion of households with computer_ broadband subscription_ and cellular data plan</t>
  </si>
  <si>
    <t>Percentage of households without a computer_broadband subscription_and cellular data plan</t>
  </si>
  <si>
    <t>Binary digital access need greater than state</t>
  </si>
  <si>
    <t>Binary Foreign_born</t>
  </si>
  <si>
    <t>Binary Sum Languages</t>
  </si>
  <si>
    <t>Binary Educational attainment</t>
  </si>
  <si>
    <t>Binary Unemployment</t>
  </si>
  <si>
    <t>Binary earnings</t>
  </si>
  <si>
    <t>USDA Rural-Urban Continuum</t>
  </si>
  <si>
    <t>2013 Rural-Urban Continuum Code Description</t>
  </si>
  <si>
    <t>Estimate!!Total!!Has a computer!!With a broadband subscription!!With a fixed broadband Internet subscription</t>
  </si>
  <si>
    <t>0-87</t>
  </si>
  <si>
    <t>Minnesota</t>
  </si>
  <si>
    <r>
      <t xml:space="preserve">li </t>
    </r>
    <r>
      <rPr/>
      <t>is</t>
    </r>
    <r>
      <t xml:space="preserve"> </t>
    </r>
    <r>
      <rPr/>
      <t>English learners and immigrants</t>
    </r>
  </si>
  <si>
    <r>
      <t xml:space="preserve">de </t>
    </r>
    <r>
      <rPr/>
      <t>is</t>
    </r>
    <r>
      <t xml:space="preserve"> </t>
    </r>
    <r>
      <rPr/>
      <t>Economic development and employment</t>
    </r>
  </si>
  <si>
    <r>
      <t xml:space="preserve">Demographic need is sum of </t>
    </r>
    <r>
      <rPr>
        <i/>
      </rPr>
      <t xml:space="preserve">li </t>
    </r>
    <r>
      <t xml:space="preserve">and </t>
    </r>
    <r>
      <rPr>
        <i/>
      </rPr>
      <t>de</t>
    </r>
  </si>
  <si>
    <t xml:space="preserve">Sum of Languages </t>
  </si>
  <si>
    <t xml:space="preserve">15000 per year or less_Workers by earnings </t>
  </si>
  <si>
    <t xml:space="preserve">15001 to 39999 per year_Workers by earnings </t>
  </si>
  <si>
    <t>Number of Organizations</t>
  </si>
  <si>
    <t>people per org by county</t>
  </si>
  <si>
    <t>orgs per 3,000 ppl</t>
  </si>
  <si>
    <t>binary in need of service - orgs per 3000 ppl</t>
  </si>
  <si>
    <t>Min</t>
  </si>
  <si>
    <t>Q1</t>
  </si>
  <si>
    <t>Q3</t>
  </si>
  <si>
    <t>Max</t>
  </si>
  <si>
    <t>PEOPLE PER ORGANIZATION* (that responded to survey)</t>
  </si>
  <si>
    <t>*data from U.S. Census LEHD tool (https://lehd.ces.census.gov/data/)</t>
  </si>
  <si>
    <t>Average People Per Organization</t>
  </si>
  <si>
    <t>USDA Continuum Code (1-9)</t>
  </si>
  <si>
    <t>binary in need of service - orgs per 3000</t>
  </si>
  <si>
    <t>Average Organizations per 3,000</t>
  </si>
  <si>
    <t>Code 1</t>
  </si>
  <si>
    <t>Code 2</t>
  </si>
  <si>
    <t>Code 3</t>
  </si>
  <si>
    <t>Code 4</t>
  </si>
  <si>
    <t>Code 5</t>
  </si>
  <si>
    <t>Code 6</t>
  </si>
  <si>
    <t>Code 7</t>
  </si>
  <si>
    <t>Code 8</t>
  </si>
  <si>
    <t>Code 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</si>
</sst>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0.0"/>
      <color rgb="FF000000"/>
      <name val="Arial"/>
    </font>
    <font>
      <b/>
      <sz val="8.0"/>
    </font>
    <font>
      <b/>
      <sz val="8.0"/>
      <color rgb="FF000000"/>
    </font>
    <font>
      <b/>
      <sz val="8.0"/>
      <color rgb="FF000000"/>
      <name val="Arial"/>
    </font>
    <font/>
    <font>
      <sz val="8.0"/>
    </font>
    <font>
      <name val="Arial"/>
    </font>
    <font>
      <b/>
      <sz val="10.0"/>
      <color rgb="FF3E3E67"/>
    </font>
    <font>
      <b/>
      <sz val="10.0"/>
    </font>
    <font>
      <b/>
      <i/>
      <sz val="10.0"/>
      <color rgb="FF000000"/>
    </font>
    <font>
      <b/>
      <sz val="10.0"/>
      <color rgb="FF000000"/>
    </font>
    <font>
      <b/>
      <sz val="8.0"/>
      <name val="Arial"/>
    </font>
    <font>
      <u/>
      <color rgb="FF1155CC"/>
    </font>
    <font>
      <u/>
      <sz val="10.0"/>
      <color rgb="FF006699"/>
    </font>
    <font>
      <sz val="10.0"/>
      <color rgb="FF000000"/>
    </font>
    <font>
      <sz val="10.0"/>
    </font>
    <font>
      <u/>
      <sz val="10.0"/>
      <color rgb="FF006699"/>
    </font>
    <font>
      <sz val="8.0"/>
      <name val="Arial"/>
    </font>
    <font>
      <u/>
      <sz val="10.0"/>
      <color rgb="FF006699"/>
    </font>
    <font>
      <u/>
      <sz val="10.0"/>
      <color rgb="FF006699"/>
    </font>
    <font>
      <sz val="10.0"/>
      <name val="Arial"/>
    </font>
    <font>
      <sz val="10.0"/>
      <color rgb="FF323130"/>
      <name val="Arial"/>
    </font>
    <font>
      <sz val="11.0"/>
      <color rgb="FF000000"/>
      <name val="Arial"/>
    </font>
    <font>
      <color rgb="FF000000"/>
      <name val="Arial"/>
    </font>
    <font>
      <color rgb="FF404040"/>
      <name val="Arial"/>
    </font>
    <font>
      <sz val="12.0"/>
      <name val="Arial"/>
    </font>
    <font>
      <color rgb="FF0D0D0D"/>
      <name val="Arial"/>
    </font>
    <font>
      <b/>
      <name val="Arial"/>
    </font>
    <font>
      <b/>
    </font>
    <font>
      <b/>
      <sz val="10.0"/>
      <name val="Arial"/>
    </font>
  </fonts>
  <fills count="17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F6B26B"/>
        <bgColor rgb="FFF6B26B"/>
      </patternFill>
    </fill>
    <fill>
      <patternFill patternType="solid">
        <fgColor rgb="FFF9CB9C"/>
        <bgColor rgb="FFF9CB9C"/>
      </patternFill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B6D7A8"/>
        <bgColor rgb="FFB6D7A8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 shrinkToFit="0" vertical="top" wrapText="1"/>
    </xf>
    <xf borderId="1" fillId="2" fontId="2" numFmtId="0" xfId="0" applyAlignment="1" applyBorder="1" applyFill="1" applyFont="1">
      <alignment horizontal="center" readingOrder="0" shrinkToFit="0" vertical="top" wrapText="1"/>
    </xf>
    <xf borderId="2" fillId="2" fontId="3" numFmtId="0" xfId="0" applyAlignment="1" applyBorder="1" applyFont="1">
      <alignment horizontal="center" readingOrder="0" shrinkToFit="0" vertical="top" wrapText="1"/>
    </xf>
    <xf borderId="3" fillId="2" fontId="2" numFmtId="0" xfId="0" applyAlignment="1" applyBorder="1" applyFont="1">
      <alignment horizontal="center" readingOrder="0" shrinkToFit="0" vertical="top" wrapText="1"/>
    </xf>
    <xf borderId="4" fillId="0" fontId="4" numFmtId="0" xfId="0" applyBorder="1" applyFont="1"/>
    <xf borderId="2" fillId="0" fontId="4" numFmtId="0" xfId="0" applyBorder="1" applyFont="1"/>
    <xf borderId="0" fillId="0" fontId="5" numFmtId="0" xfId="0" applyAlignment="1" applyFont="1">
      <alignment readingOrder="0"/>
    </xf>
    <xf borderId="1" fillId="3" fontId="5" numFmtId="0" xfId="0" applyAlignment="1" applyBorder="1" applyFill="1" applyFont="1">
      <alignment readingOrder="0"/>
    </xf>
    <xf borderId="3" fillId="3" fontId="5" numFmtId="0" xfId="0" applyAlignment="1" applyBorder="1" applyFont="1">
      <alignment readingOrder="0"/>
    </xf>
    <xf borderId="1" fillId="4" fontId="5" numFmtId="0" xfId="0" applyAlignment="1" applyBorder="1" applyFill="1" applyFont="1">
      <alignment readingOrder="0"/>
    </xf>
    <xf borderId="3" fillId="4" fontId="5" numFmtId="0" xfId="0" applyAlignment="1" applyBorder="1" applyFont="1">
      <alignment readingOrder="0"/>
    </xf>
    <xf borderId="1" fillId="5" fontId="5" numFmtId="0" xfId="0" applyAlignment="1" applyBorder="1" applyFill="1" applyFont="1">
      <alignment readingOrder="0"/>
    </xf>
    <xf borderId="3" fillId="5" fontId="5" numFmtId="0" xfId="0" applyAlignment="1" applyBorder="1" applyFont="1">
      <alignment readingOrder="0"/>
    </xf>
    <xf borderId="1" fillId="6" fontId="5" numFmtId="0" xfId="0" applyAlignment="1" applyBorder="1" applyFill="1" applyFont="1">
      <alignment readingOrder="0"/>
    </xf>
    <xf borderId="3" fillId="6" fontId="5" numFmtId="0" xfId="0" applyAlignment="1" applyBorder="1" applyFont="1">
      <alignment readingOrder="0"/>
    </xf>
    <xf borderId="1" fillId="7" fontId="5" numFmtId="0" xfId="0" applyAlignment="1" applyBorder="1" applyFill="1" applyFont="1">
      <alignment readingOrder="0"/>
    </xf>
    <xf borderId="3" fillId="7" fontId="5" numFmtId="0" xfId="0" applyAlignment="1" applyBorder="1" applyFont="1">
      <alignment readingOrder="0"/>
    </xf>
    <xf borderId="1" fillId="8" fontId="5" numFmtId="0" xfId="0" applyAlignment="1" applyBorder="1" applyFill="1" applyFont="1">
      <alignment readingOrder="0"/>
    </xf>
    <xf borderId="3" fillId="8" fontId="5" numFmtId="0" xfId="0" applyAlignment="1" applyBorder="1" applyFont="1">
      <alignment readingOrder="0"/>
    </xf>
    <xf borderId="1" fillId="9" fontId="5" numFmtId="0" xfId="0" applyAlignment="1" applyBorder="1" applyFill="1" applyFont="1">
      <alignment readingOrder="0"/>
    </xf>
    <xf borderId="3" fillId="9" fontId="5" numFmtId="0" xfId="0" applyAlignment="1" applyBorder="1" applyFont="1">
      <alignment readingOrder="0"/>
    </xf>
    <xf borderId="0" fillId="0" fontId="5" numFmtId="0" xfId="0" applyFont="1"/>
    <xf borderId="5" fillId="2" fontId="1" numFmtId="0" xfId="0" applyAlignment="1" applyBorder="1" applyFont="1">
      <alignment readingOrder="0" shrinkToFit="0" wrapText="1"/>
    </xf>
    <xf borderId="6" fillId="0" fontId="4" numFmtId="0" xfId="0" applyBorder="1" applyFont="1"/>
    <xf borderId="7" fillId="0" fontId="4" numFmtId="0" xfId="0" applyBorder="1" applyFont="1"/>
    <xf borderId="0" fillId="0" fontId="1" numFmtId="0" xfId="0" applyAlignment="1" applyFont="1">
      <alignment readingOrder="0" shrinkToFit="0" wrapText="1"/>
    </xf>
    <xf borderId="1" fillId="0" fontId="5" numFmtId="0" xfId="0" applyAlignment="1" applyBorder="1" applyFont="1">
      <alignment readingOrder="0"/>
    </xf>
    <xf borderId="4" fillId="3" fontId="5" numFmtId="0" xfId="0" applyAlignment="1" applyBorder="1" applyFont="1">
      <alignment readingOrder="0"/>
    </xf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4" fillId="4" fontId="5" numFmtId="0" xfId="0" applyAlignment="1" applyBorder="1" applyFont="1">
      <alignment readingOrder="0"/>
    </xf>
    <xf borderId="4" fillId="5" fontId="5" numFmtId="0" xfId="0" applyAlignment="1" applyBorder="1" applyFont="1">
      <alignment readingOrder="0"/>
    </xf>
    <xf borderId="5" fillId="2" fontId="2" numFmtId="0" xfId="0" applyAlignment="1" applyBorder="1" applyFont="1">
      <alignment horizontal="left" readingOrder="0" shrinkToFit="0" vertical="top" wrapText="1"/>
    </xf>
    <xf borderId="0" fillId="0" fontId="2" numFmtId="0" xfId="0" applyAlignment="1" applyFont="1">
      <alignment horizontal="left" readingOrder="0" shrinkToFit="0" vertical="top" wrapText="1"/>
    </xf>
    <xf borderId="11" fillId="0" fontId="4" numFmtId="0" xfId="0" applyBorder="1" applyFont="1"/>
    <xf borderId="12" fillId="0" fontId="4" numFmtId="0" xfId="0" applyBorder="1" applyFont="1"/>
    <xf borderId="4" fillId="6" fontId="5" numFmtId="0" xfId="0" applyAlignment="1" applyBorder="1" applyFont="1">
      <alignment readingOrder="0"/>
    </xf>
    <xf borderId="4" fillId="7" fontId="5" numFmtId="0" xfId="0" applyAlignment="1" applyBorder="1" applyFont="1">
      <alignment readingOrder="0"/>
    </xf>
    <xf borderId="4" fillId="8" fontId="5" numFmtId="0" xfId="0" applyAlignment="1" applyBorder="1" applyFont="1">
      <alignment readingOrder="0"/>
    </xf>
    <xf borderId="3" fillId="0" fontId="5" numFmtId="0" xfId="0" applyAlignment="1" applyBorder="1" applyFont="1">
      <alignment readingOrder="0"/>
    </xf>
    <xf borderId="4" fillId="0" fontId="5" numFmtId="0" xfId="0" applyAlignment="1" applyBorder="1" applyFont="1">
      <alignment readingOrder="0"/>
    </xf>
    <xf borderId="0" fillId="0" fontId="1" numFmtId="0" xfId="0" applyAlignment="1" applyFont="1">
      <alignment horizontal="center" readingOrder="0"/>
    </xf>
    <xf borderId="1" fillId="2" fontId="3" numFmtId="0" xfId="0" applyAlignment="1" applyBorder="1" applyFont="1">
      <alignment horizontal="center" shrinkToFit="0" vertical="top" wrapText="1"/>
    </xf>
    <xf borderId="2" fillId="2" fontId="3" numFmtId="0" xfId="0" applyAlignment="1" applyBorder="1" applyFont="1">
      <alignment horizontal="center" shrinkToFit="0" vertical="top" wrapText="1"/>
    </xf>
    <xf borderId="3" fillId="2" fontId="3" numFmtId="0" xfId="0" applyAlignment="1" applyBorder="1" applyFont="1">
      <alignment horizontal="center" shrinkToFit="0" vertical="top" wrapText="1"/>
    </xf>
    <xf borderId="1" fillId="0" fontId="5" numFmtId="0" xfId="0" applyAlignment="1" applyBorder="1" applyFont="1">
      <alignment horizontal="right" readingOrder="0"/>
    </xf>
    <xf borderId="1" fillId="6" fontId="5" numFmtId="0" xfId="0" applyAlignment="1" applyBorder="1" applyFont="1">
      <alignment horizontal="left" readingOrder="0"/>
    </xf>
    <xf borderId="1" fillId="6" fontId="5" numFmtId="0" xfId="0" applyAlignment="1" applyBorder="1" applyFont="1">
      <alignment horizontal="right" readingOrder="0"/>
    </xf>
    <xf borderId="1" fillId="7" fontId="5" numFmtId="0" xfId="0" applyAlignment="1" applyBorder="1" applyFont="1">
      <alignment horizontal="left" readingOrder="0"/>
    </xf>
    <xf borderId="1" fillId="7" fontId="5" numFmtId="0" xfId="0" applyAlignment="1" applyBorder="1" applyFont="1">
      <alignment horizontal="right" readingOrder="0"/>
    </xf>
    <xf borderId="1" fillId="8" fontId="5" numFmtId="0" xfId="0" applyAlignment="1" applyBorder="1" applyFont="1">
      <alignment horizontal="left" readingOrder="0"/>
    </xf>
    <xf borderId="1" fillId="8" fontId="5" numFmtId="0" xfId="0" applyAlignment="1" applyBorder="1" applyFont="1">
      <alignment horizontal="right" readingOrder="0"/>
    </xf>
    <xf borderId="1" fillId="0" fontId="5" numFmtId="0" xfId="0" applyAlignment="1" applyBorder="1" applyFont="1">
      <alignment horizontal="left" readingOrder="0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left"/>
    </xf>
    <xf borderId="0" fillId="0" fontId="4" numFmtId="0" xfId="0" applyAlignment="1" applyFont="1">
      <alignment readingOrder="0"/>
    </xf>
    <xf borderId="0" fillId="0" fontId="6" numFmtId="0" xfId="0" applyAlignment="1" applyFont="1">
      <alignment horizontal="right" vertical="bottom"/>
    </xf>
    <xf borderId="0" fillId="9" fontId="7" numFmtId="0" xfId="0" applyAlignment="1" applyFont="1">
      <alignment horizontal="left" readingOrder="0" shrinkToFit="0" wrapText="1"/>
    </xf>
    <xf borderId="0" fillId="9" fontId="8" numFmtId="0" xfId="0" applyAlignment="1" applyFont="1">
      <alignment readingOrder="0" shrinkToFit="0" wrapText="1"/>
    </xf>
    <xf borderId="0" fillId="9" fontId="9" numFmtId="0" xfId="0" applyAlignment="1" applyFont="1">
      <alignment readingOrder="0" shrinkToFit="0" wrapText="1"/>
    </xf>
    <xf borderId="0" fillId="9" fontId="10" numFmtId="0" xfId="0" applyAlignment="1" applyFont="1">
      <alignment readingOrder="0" shrinkToFit="0" wrapText="1"/>
    </xf>
    <xf borderId="0" fillId="9" fontId="10" numFmtId="0" xfId="0" applyAlignment="1" applyFont="1">
      <alignment horizontal="left" readingOrder="0" shrinkToFit="0" wrapText="1"/>
    </xf>
    <xf borderId="1" fillId="9" fontId="6" numFmtId="0" xfId="0" applyAlignment="1" applyBorder="1" applyFont="1">
      <alignment shrinkToFit="0" vertical="bottom" wrapText="0"/>
    </xf>
    <xf borderId="0" fillId="9" fontId="11" numFmtId="0" xfId="0" applyAlignment="1" applyFont="1">
      <alignment shrinkToFit="0" vertical="bottom" wrapText="1"/>
    </xf>
    <xf borderId="0" fillId="9" fontId="11" numFmtId="0" xfId="0" applyAlignment="1" applyFont="1">
      <alignment readingOrder="0" shrinkToFit="0" vertical="bottom" wrapText="1"/>
    </xf>
    <xf borderId="0" fillId="0" fontId="12" numFmtId="0" xfId="0" applyAlignment="1" applyFont="1">
      <alignment readingOrder="0" shrinkToFit="0" wrapText="1"/>
    </xf>
    <xf borderId="0" fillId="0" fontId="4" numFmtId="0" xfId="0" applyAlignment="1" applyFont="1">
      <alignment shrinkToFit="0" wrapText="1"/>
    </xf>
    <xf borderId="0" fillId="10" fontId="13" numFmtId="0" xfId="0" applyAlignment="1" applyFill="1" applyFont="1">
      <alignment horizontal="left" readingOrder="0" shrinkToFit="0" wrapText="1"/>
    </xf>
    <xf borderId="0" fillId="2" fontId="14" numFmtId="0" xfId="0" applyAlignment="1" applyFont="1">
      <alignment horizontal="left" readingOrder="0" shrinkToFit="0" wrapText="1"/>
    </xf>
    <xf borderId="0" fillId="2" fontId="15" numFmtId="0" xfId="0" applyAlignment="1" applyFont="1">
      <alignment shrinkToFit="0" wrapText="1"/>
    </xf>
    <xf borderId="0" fillId="2" fontId="14" numFmtId="0" xfId="0" applyAlignment="1" applyFont="1">
      <alignment readingOrder="0" shrinkToFit="0" wrapText="1"/>
    </xf>
    <xf borderId="0" fillId="10" fontId="15" numFmtId="0" xfId="0" applyAlignment="1" applyFont="1">
      <alignment readingOrder="0" shrinkToFit="0" wrapText="1"/>
    </xf>
    <xf borderId="0" fillId="2" fontId="15" numFmtId="0" xfId="0" applyAlignment="1" applyFont="1">
      <alignment readingOrder="0" shrinkToFit="0" wrapText="1"/>
    </xf>
    <xf borderId="0" fillId="10" fontId="15" numFmtId="0" xfId="0" applyAlignment="1" applyFont="1">
      <alignment shrinkToFit="0" wrapText="1"/>
    </xf>
    <xf borderId="0" fillId="11" fontId="15" numFmtId="0" xfId="0" applyAlignment="1" applyFill="1" applyFont="1">
      <alignment readingOrder="0" shrinkToFit="0" wrapText="1"/>
    </xf>
    <xf borderId="0" fillId="11" fontId="15" numFmtId="0" xfId="0" applyAlignment="1" applyFont="1">
      <alignment shrinkToFit="0" wrapText="1"/>
    </xf>
    <xf borderId="0" fillId="2" fontId="6" numFmtId="0" xfId="0" applyAlignment="1" applyFont="1">
      <alignment horizontal="right" vertical="bottom"/>
    </xf>
    <xf borderId="0" fillId="2" fontId="6" numFmtId="0" xfId="0" applyAlignment="1" applyFont="1">
      <alignment vertical="bottom"/>
    </xf>
    <xf borderId="0" fillId="11" fontId="6" numFmtId="0" xfId="0" applyAlignment="1" applyFont="1">
      <alignment vertical="bottom"/>
    </xf>
    <xf borderId="0" fillId="12" fontId="16" numFmtId="0" xfId="0" applyAlignment="1" applyFill="1" applyFont="1">
      <alignment readingOrder="0" shrinkToFit="0" wrapText="1"/>
    </xf>
    <xf borderId="0" fillId="0" fontId="15" numFmtId="0" xfId="0" applyAlignment="1" applyFont="1">
      <alignment horizontal="right" vertical="bottom"/>
    </xf>
    <xf borderId="0" fillId="0" fontId="15" numFmtId="0" xfId="0" applyAlignment="1" applyFont="1">
      <alignment readingOrder="0" shrinkToFit="0" wrapText="1"/>
    </xf>
    <xf borderId="0" fillId="0" fontId="14" numFmtId="0" xfId="0" applyAlignment="1" applyFont="1">
      <alignment horizontal="right" readingOrder="0" shrinkToFit="0" vertical="bottom" wrapText="0"/>
    </xf>
    <xf borderId="0" fillId="2" fontId="6" numFmtId="0" xfId="0" applyAlignment="1" applyFont="1">
      <alignment horizontal="right" vertical="bottom"/>
    </xf>
    <xf borderId="0" fillId="0" fontId="17" numFmtId="0" xfId="0" applyAlignment="1" applyFont="1">
      <alignment horizontal="right" vertical="bottom"/>
    </xf>
    <xf borderId="0" fillId="0" fontId="6" numFmtId="0" xfId="0" applyAlignment="1" applyFont="1">
      <alignment horizontal="righ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18" numFmtId="0" xfId="0" applyAlignment="1" applyFont="1">
      <alignment readingOrder="0" shrinkToFit="0" wrapText="1"/>
    </xf>
    <xf borderId="0" fillId="12" fontId="19" numFmtId="0" xfId="0" applyAlignment="1" applyFont="1">
      <alignment readingOrder="0" shrinkToFit="0" wrapText="1"/>
    </xf>
    <xf borderId="0" fillId="0" fontId="14" numFmtId="0" xfId="0" applyAlignment="1" applyFont="1">
      <alignment readingOrder="0" shrinkToFit="0" wrapText="1"/>
    </xf>
    <xf borderId="0" fillId="0" fontId="15" numFmtId="0" xfId="0" applyAlignment="1" applyFont="1">
      <alignment shrinkToFit="0" wrapText="1"/>
    </xf>
    <xf borderId="0" fillId="0" fontId="6" numFmtId="0" xfId="0" applyAlignment="1" applyFont="1">
      <alignment vertical="bottom"/>
    </xf>
    <xf borderId="0" fillId="0" fontId="0" numFmtId="0" xfId="0" applyAlignment="1" applyFont="1">
      <alignment readingOrder="0" shrinkToFit="0" wrapText="1"/>
    </xf>
    <xf borderId="0" fillId="0" fontId="0" numFmtId="0" xfId="0" applyAlignment="1" applyFont="1">
      <alignment shrinkToFit="0" wrapText="1"/>
    </xf>
    <xf borderId="0" fillId="0" fontId="0" numFmtId="0" xfId="0" applyAlignment="1" applyFont="1">
      <alignment readingOrder="0" shrinkToFit="0" vertical="bottom" wrapText="1"/>
    </xf>
    <xf borderId="13" fillId="0" fontId="0" numFmtId="0" xfId="0" applyAlignment="1" applyBorder="1" applyFont="1">
      <alignment readingOrder="0"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0" fillId="0" fontId="20" numFmtId="0" xfId="0" applyAlignment="1" applyFont="1">
      <alignment readingOrder="0" shrinkToFit="0" wrapText="1"/>
    </xf>
    <xf borderId="0" fillId="12" fontId="21" numFmtId="0" xfId="0" applyAlignment="1" applyFont="1">
      <alignment readingOrder="0" shrinkToFit="0" wrapText="1"/>
    </xf>
    <xf borderId="0" fillId="12" fontId="21" numFmtId="0" xfId="0" applyAlignment="1" applyFont="1">
      <alignment horizontal="left" readingOrder="0" shrinkToFit="0" wrapText="1"/>
    </xf>
    <xf borderId="0" fillId="12" fontId="0" numFmtId="0" xfId="0" applyAlignment="1" applyFont="1">
      <alignment readingOrder="0" shrinkToFit="0" wrapText="1"/>
    </xf>
    <xf borderId="0" fillId="12" fontId="0" numFmtId="0" xfId="0" applyAlignment="1" applyFont="1">
      <alignment horizontal="left" readingOrder="0" shrinkToFit="0" wrapText="1"/>
    </xf>
    <xf borderId="0" fillId="0" fontId="22" numFmtId="0" xfId="0" applyAlignment="1" applyFont="1">
      <alignment readingOrder="0" shrinkToFit="0" wrapText="1"/>
    </xf>
    <xf borderId="13" fillId="0" fontId="23" numFmtId="0" xfId="0" applyAlignment="1" applyBorder="1" applyFont="1">
      <alignment readingOrder="0" shrinkToFit="0" vertical="top" wrapText="1"/>
    </xf>
    <xf borderId="0" fillId="0" fontId="24" numFmtId="0" xfId="0" applyAlignment="1" applyFont="1">
      <alignment horizontal="left" readingOrder="0" shrinkToFit="0" vertical="top" wrapText="1"/>
    </xf>
    <xf borderId="0" fillId="0" fontId="23" numFmtId="0" xfId="0" applyAlignment="1" applyFont="1">
      <alignment readingOrder="0" shrinkToFit="0" vertical="top" wrapText="1"/>
    </xf>
    <xf borderId="0" fillId="0" fontId="25" numFmtId="0" xfId="0" applyAlignment="1" applyFont="1">
      <alignment horizontal="left" readingOrder="0" shrinkToFit="0" vertical="top" wrapText="1"/>
    </xf>
    <xf borderId="13" fillId="0" fontId="6" numFmtId="0" xfId="0" applyAlignment="1" applyBorder="1" applyFont="1">
      <alignment readingOrder="0" shrinkToFit="0" vertical="top" wrapText="1"/>
    </xf>
    <xf borderId="0" fillId="0" fontId="26" numFmtId="0" xfId="0" applyAlignment="1" applyFont="1">
      <alignment horizontal="left" readingOrder="0" shrinkToFit="0" vertical="top" wrapText="1"/>
    </xf>
    <xf borderId="0" fillId="0" fontId="24" numFmtId="0" xfId="0" applyAlignment="1" applyFont="1">
      <alignment readingOrder="0" shrinkToFit="0" vertical="top" wrapText="1"/>
    </xf>
    <xf borderId="0" fillId="0" fontId="23" numFmtId="0" xfId="0" applyAlignment="1" applyFont="1">
      <alignment horizontal="left" readingOrder="0" shrinkToFit="0" vertical="top" wrapText="1"/>
    </xf>
    <xf borderId="0" fillId="13" fontId="27" numFmtId="0" xfId="0" applyAlignment="1" applyFill="1" applyFont="1">
      <alignment vertical="bottom"/>
    </xf>
    <xf borderId="1" fillId="13" fontId="2" numFmtId="0" xfId="0" applyAlignment="1" applyBorder="1" applyFont="1">
      <alignment horizontal="center" readingOrder="0" shrinkToFit="0" vertical="top" wrapText="1"/>
    </xf>
    <xf borderId="0" fillId="0" fontId="4" numFmtId="0" xfId="0" applyAlignment="1" applyFont="1">
      <alignment readingOrder="0" shrinkToFit="0" wrapText="1"/>
    </xf>
    <xf borderId="0" fillId="14" fontId="28" numFmtId="0" xfId="0" applyAlignment="1" applyFill="1" applyFont="1">
      <alignment horizontal="center" readingOrder="0" shrinkToFit="0" wrapText="1"/>
    </xf>
    <xf borderId="0" fillId="9" fontId="4" numFmtId="0" xfId="0" applyAlignment="1" applyFont="1">
      <alignment shrinkToFit="0" wrapText="1"/>
    </xf>
    <xf borderId="0" fillId="9" fontId="4" numFmtId="0" xfId="0" applyAlignment="1" applyFont="1">
      <alignment readingOrder="0" shrinkToFit="0" wrapText="1"/>
    </xf>
    <xf borderId="0" fillId="9" fontId="4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wrapText="1"/>
    </xf>
    <xf borderId="0" fillId="10" fontId="4" numFmtId="0" xfId="0" applyAlignment="1" applyFont="1">
      <alignment readingOrder="0" shrinkToFit="0" wrapText="1"/>
    </xf>
    <xf borderId="0" fillId="0" fontId="20" numFmtId="0" xfId="0" applyFont="1"/>
    <xf borderId="0" fillId="15" fontId="4" numFmtId="0" xfId="0" applyFill="1" applyFont="1"/>
    <xf borderId="1" fillId="15" fontId="5" numFmtId="0" xfId="0" applyAlignment="1" applyBorder="1" applyFont="1">
      <alignment readingOrder="0"/>
    </xf>
    <xf borderId="0" fillId="9" fontId="4" numFmtId="0" xfId="0" applyFont="1"/>
    <xf borderId="0" fillId="9" fontId="4" numFmtId="0" xfId="0" applyAlignment="1" applyFont="1">
      <alignment readingOrder="0"/>
    </xf>
    <xf borderId="0" fillId="2" fontId="4" numFmtId="0" xfId="0" applyFont="1"/>
    <xf borderId="0" fillId="11" fontId="4" numFmtId="0" xfId="0" applyFont="1"/>
    <xf borderId="0" fillId="10" fontId="4" numFmtId="0" xfId="0" applyFont="1"/>
    <xf borderId="0" fillId="10" fontId="4" numFmtId="0" xfId="0" applyAlignment="1" applyFont="1">
      <alignment readingOrder="0"/>
    </xf>
    <xf borderId="0" fillId="0" fontId="4" numFmtId="0" xfId="0" applyAlignment="1" applyFont="1">
      <alignment readingOrder="0"/>
    </xf>
    <xf borderId="0" fillId="16" fontId="27" numFmtId="0" xfId="0" applyAlignment="1" applyFill="1" applyFont="1">
      <alignment vertical="bottom"/>
    </xf>
    <xf borderId="0" fillId="16" fontId="29" numFmtId="0" xfId="0" applyAlignment="1" applyFont="1">
      <alignment vertical="bottom"/>
    </xf>
    <xf borderId="0" fillId="0" fontId="0" numFmtId="0" xfId="0" applyAlignment="1" applyFont="1">
      <alignment horizontal="right"/>
    </xf>
    <xf borderId="0" fillId="0" fontId="20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10" Type="http://schemas.openxmlformats.org/officeDocument/2006/relationships/worksheet" Target="worksheets/sheet8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People Per Organization of Minnesota Counties Based on County Affiliation to Metro Area</a:t>
            </a:r>
          </a:p>
        </c:rich>
      </c:tx>
      <c:overlay val="0"/>
    </c:title>
    <c:plotArea>
      <c:layout/>
      <c:stockChart>
        <c:ser>
          <c:idx val="0"/>
          <c:order val="0"/>
          <c:spPr>
            <a:ln cmpd="sng">
              <a:noFill/>
            </a:ln>
          </c:spPr>
          <c:marker>
            <c:symbol val="none"/>
          </c:marker>
          <c:cat>
            <c:strRef>
              <c:f>Graphs!$A$2:$A$10</c:f>
            </c:strRef>
          </c:cat>
          <c:val>
            <c:numRef>
              <c:f>Graphs!$C$2:$C$10</c:f>
              <c:numCache/>
            </c:numRef>
          </c:val>
          <c:smooth val="0"/>
        </c:ser>
        <c:ser>
          <c:idx val="1"/>
          <c:order val="1"/>
          <c:spPr>
            <a:ln cmpd="sng">
              <a:noFill/>
            </a:ln>
          </c:spPr>
          <c:marker>
            <c:symbol val="none"/>
          </c:marker>
          <c:cat>
            <c:strRef>
              <c:f>Graphs!$A$2:$A$10</c:f>
            </c:strRef>
          </c:cat>
          <c:val>
            <c:numRef>
              <c:f>Graphs!$E$2:$E$10</c:f>
              <c:numCache/>
            </c:numRef>
          </c:val>
          <c:smooth val="0"/>
        </c:ser>
        <c:ser>
          <c:idx val="2"/>
          <c:order val="2"/>
          <c:spPr>
            <a:ln cmpd="sng">
              <a:noFill/>
            </a:ln>
          </c:spPr>
          <c:marker>
            <c:symbol val="none"/>
          </c:marker>
          <c:cat>
            <c:strRef>
              <c:f>Graphs!$A$2:$A$10</c:f>
            </c:strRef>
          </c:cat>
          <c:val>
            <c:numRef>
              <c:f>Graphs!$B$2:$B$10</c:f>
              <c:numCache/>
            </c:numRef>
          </c:val>
          <c:smooth val="0"/>
        </c:ser>
        <c:ser>
          <c:idx val="3"/>
          <c:order val="3"/>
          <c:spPr>
            <a:ln cmpd="sng">
              <a:noFill/>
            </a:ln>
          </c:spPr>
          <c:marker>
            <c:symbol val="none"/>
          </c:marker>
          <c:cat>
            <c:strRef>
              <c:f>Graphs!$A$2:$A$10</c:f>
            </c:strRef>
          </c:cat>
          <c:val>
            <c:numRef>
              <c:f>Graphs!$D$2:$D$10</c:f>
              <c:numCache/>
            </c:numRef>
          </c:val>
          <c:smooth val="0"/>
        </c:ser>
        <c:hiLowLines/>
        <c:upDownBars>
          <c:upBars>
            <c:spPr>
              <a:solidFill>
                <a:srgbClr val="4285F4"/>
              </a:solidFill>
              <a:ln cmpd="sng" w="19050">
                <a:solidFill>
                  <a:srgbClr val="4285F4"/>
                </a:solidFill>
              </a:ln>
            </c:spPr>
          </c:upBars>
          <c:downBars>
            <c:spPr>
              <a:solidFill>
                <a:srgbClr val="FFFFFF"/>
              </a:solidFill>
              <a:ln cmpd="sng" w="19050">
                <a:solidFill>
                  <a:srgbClr val="4285F4"/>
                </a:solidFill>
              </a:ln>
            </c:spPr>
          </c:downBars>
        </c:upDownBars>
        <c:axId val="933112205"/>
        <c:axId val="2108663698"/>
      </c:stockChart>
      <c:dateAx>
        <c:axId val="933112205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Urban to Rural USDA Continuum Code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108663698"/>
      </c:dateAx>
      <c:valAx>
        <c:axId val="21086636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People Per Organization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3311220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Average Number of People Per Organization Based on County Affiliation to Metro Area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Graphs!$K$1</c:f>
            </c:strRef>
          </c:tx>
          <c:spPr>
            <a:solidFill>
              <a:srgbClr val="4285F4"/>
            </a:solidFill>
          </c:spPr>
          <c:cat>
            <c:strRef>
              <c:f>Graphs!$L$2:$L$10</c:f>
            </c:strRef>
          </c:cat>
          <c:val>
            <c:numRef>
              <c:f>Graphs!$K$2:$K$10</c:f>
              <c:numCache/>
            </c:numRef>
          </c:val>
        </c:ser>
        <c:axId val="1011202478"/>
        <c:axId val="1148947509"/>
      </c:barChart>
      <c:catAx>
        <c:axId val="10112024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Urban to Rural USDA Continuum Code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48947509"/>
      </c:catAx>
      <c:valAx>
        <c:axId val="11489475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Average People Per Organization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1120247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MN Counties' Average Number of Organizations per 3,000 People by 2013 USDA Urban-Rural Continuum Code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4285F4"/>
            </a:solidFill>
          </c:spPr>
          <c:trendline>
            <c:name/>
            <c:spPr>
              <a:ln w="19050">
                <a:solidFill>
                  <a:srgbClr val="000000"/>
                </a:solidFill>
              </a:ln>
            </c:spPr>
            <c:trendlineType val="linear"/>
            <c:dispRSqr val="1"/>
            <c:dispEq val="0"/>
          </c:trendline>
          <c:cat>
            <c:strRef>
              <c:f>Graphs!$X$2:$X$10</c:f>
            </c:strRef>
          </c:cat>
          <c:val>
            <c:numRef>
              <c:f>Graphs!$W$2:$W$10</c:f>
              <c:numCache/>
            </c:numRef>
          </c:val>
        </c:ser>
        <c:axId val="1095600503"/>
        <c:axId val="2141552800"/>
      </c:barChart>
      <c:catAx>
        <c:axId val="1095600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2013 USDA Urban-Rural Continuum Code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141552800"/>
      </c:catAx>
      <c:valAx>
        <c:axId val="21415528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Organizations Per 3,000 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9560050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Number of Organizations Per 3,000 People Based on County Affiliation to Metro Area</a:t>
            </a:r>
          </a:p>
        </c:rich>
      </c:tx>
      <c:overlay val="0"/>
    </c:title>
    <c:plotArea>
      <c:layout/>
      <c:stockChart>
        <c:ser>
          <c:idx val="0"/>
          <c:order val="0"/>
          <c:tx>
            <c:strRef>
              <c:f>Graphs!$Y$12</c:f>
            </c:strRef>
          </c:tx>
          <c:spPr>
            <a:ln cmpd="sng">
              <a:noFill/>
            </a:ln>
          </c:spPr>
          <c:marker>
            <c:symbol val="none"/>
          </c:marker>
          <c:cat>
            <c:strRef>
              <c:f>Graphs!$W$13:$W$21</c:f>
            </c:strRef>
          </c:cat>
          <c:val>
            <c:numRef>
              <c:f>Graphs!$Y$13:$Y$21</c:f>
              <c:numCache/>
            </c:numRef>
          </c:val>
          <c:smooth val="0"/>
        </c:ser>
        <c:ser>
          <c:idx val="1"/>
          <c:order val="1"/>
          <c:tx>
            <c:strRef>
              <c:f>Graphs!$AA$12</c:f>
            </c:strRef>
          </c:tx>
          <c:spPr>
            <a:ln cmpd="sng">
              <a:noFill/>
            </a:ln>
          </c:spPr>
          <c:marker>
            <c:symbol val="none"/>
          </c:marker>
          <c:cat>
            <c:strRef>
              <c:f>Graphs!$W$13:$W$21</c:f>
            </c:strRef>
          </c:cat>
          <c:val>
            <c:numRef>
              <c:f>Graphs!$AA$13:$AA$21</c:f>
              <c:numCache/>
            </c:numRef>
          </c:val>
          <c:smooth val="0"/>
        </c:ser>
        <c:ser>
          <c:idx val="2"/>
          <c:order val="2"/>
          <c:tx>
            <c:strRef>
              <c:f>Graphs!$X$12</c:f>
            </c:strRef>
          </c:tx>
          <c:spPr>
            <a:ln cmpd="sng">
              <a:noFill/>
            </a:ln>
          </c:spPr>
          <c:marker>
            <c:symbol val="none"/>
          </c:marker>
          <c:cat>
            <c:strRef>
              <c:f>Graphs!$W$13:$W$21</c:f>
            </c:strRef>
          </c:cat>
          <c:val>
            <c:numRef>
              <c:f>Graphs!$X$13:$X$21</c:f>
              <c:numCache/>
            </c:numRef>
          </c:val>
          <c:smooth val="0"/>
        </c:ser>
        <c:ser>
          <c:idx val="3"/>
          <c:order val="3"/>
          <c:tx>
            <c:strRef>
              <c:f>Graphs!$Z$12</c:f>
            </c:strRef>
          </c:tx>
          <c:spPr>
            <a:ln cmpd="sng">
              <a:noFill/>
            </a:ln>
          </c:spPr>
          <c:marker>
            <c:symbol val="none"/>
          </c:marker>
          <c:cat>
            <c:strRef>
              <c:f>Graphs!$W$13:$W$21</c:f>
            </c:strRef>
          </c:cat>
          <c:val>
            <c:numRef>
              <c:f>Graphs!$Z$13:$Z$21</c:f>
              <c:numCache/>
            </c:numRef>
          </c:val>
          <c:smooth val="0"/>
        </c:ser>
        <c:hiLowLines/>
        <c:upDownBars>
          <c:upBars>
            <c:spPr>
              <a:solidFill>
                <a:srgbClr val="4285F4"/>
              </a:solidFill>
              <a:ln cmpd="sng" w="19050">
                <a:solidFill>
                  <a:srgbClr val="4285F4"/>
                </a:solidFill>
              </a:ln>
            </c:spPr>
          </c:upBars>
          <c:downBars>
            <c:spPr>
              <a:solidFill>
                <a:srgbClr val="FFFFFF"/>
              </a:solidFill>
              <a:ln cmpd="sng" w="19050">
                <a:solidFill>
                  <a:srgbClr val="4285F4"/>
                </a:solidFill>
              </a:ln>
            </c:spPr>
          </c:downBars>
        </c:upDownBars>
        <c:axId val="56104276"/>
        <c:axId val="222142962"/>
      </c:stockChart>
      <c:dateAx>
        <c:axId val="5610427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Urban to Rural USDA Continuum Code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22142962"/>
      </c:dateAx>
      <c:valAx>
        <c:axId val="2221429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Organizations Per 3,000 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610427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561975</xdr:colOff>
      <xdr:row>0</xdr:row>
      <xdr:rowOff>504825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190500</xdr:colOff>
      <xdr:row>0</xdr:row>
      <xdr:rowOff>504825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14</xdr:col>
      <xdr:colOff>142875</xdr:colOff>
      <xdr:row>0</xdr:row>
      <xdr:rowOff>504825</xdr:rowOff>
    </xdr:from>
    <xdr:ext cx="5715000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20</xdr:col>
      <xdr:colOff>466725</xdr:colOff>
      <xdr:row>0</xdr:row>
      <xdr:rowOff>504825</xdr:rowOff>
    </xdr:from>
    <xdr:ext cx="5715000" cy="35337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40" Type="http://schemas.openxmlformats.org/officeDocument/2006/relationships/hyperlink" Target="http://www.mncompass.org/profiles/county/lake" TargetMode="External"/><Relationship Id="rId84" Type="http://schemas.openxmlformats.org/officeDocument/2006/relationships/hyperlink" Target="http://www.mncompass.org/profiles/county/washington" TargetMode="External"/><Relationship Id="rId83" Type="http://schemas.openxmlformats.org/officeDocument/2006/relationships/hyperlink" Target="http://www.mncompass.org/profiles/county/waseca" TargetMode="External"/><Relationship Id="rId42" Type="http://schemas.openxmlformats.org/officeDocument/2006/relationships/hyperlink" Target="http://www.mncompass.org/profiles/county/le-sueur" TargetMode="External"/><Relationship Id="rId86" Type="http://schemas.openxmlformats.org/officeDocument/2006/relationships/hyperlink" Target="http://www.mncompass.org/profiles/county/wilkin" TargetMode="External"/><Relationship Id="rId41" Type="http://schemas.openxmlformats.org/officeDocument/2006/relationships/hyperlink" Target="http://www.mncompass.org/profiles/county/lake-of-the-woods" TargetMode="External"/><Relationship Id="rId85" Type="http://schemas.openxmlformats.org/officeDocument/2006/relationships/hyperlink" Target="http://www.mncompass.org/profiles/county/watonwan" TargetMode="External"/><Relationship Id="rId44" Type="http://schemas.openxmlformats.org/officeDocument/2006/relationships/hyperlink" Target="http://www.mncompass.org/profiles/county/lyon" TargetMode="External"/><Relationship Id="rId88" Type="http://schemas.openxmlformats.org/officeDocument/2006/relationships/hyperlink" Target="http://www.mncompass.org/profiles/county/wright" TargetMode="External"/><Relationship Id="rId43" Type="http://schemas.openxmlformats.org/officeDocument/2006/relationships/hyperlink" Target="http://www.mncompass.org/profiles/county/lincoln" TargetMode="External"/><Relationship Id="rId87" Type="http://schemas.openxmlformats.org/officeDocument/2006/relationships/hyperlink" Target="http://www.mncompass.org/profiles/county/winona" TargetMode="External"/><Relationship Id="rId46" Type="http://schemas.openxmlformats.org/officeDocument/2006/relationships/hyperlink" Target="http://www.mncompass.org/profiles/county/marshall" TargetMode="External"/><Relationship Id="rId45" Type="http://schemas.openxmlformats.org/officeDocument/2006/relationships/hyperlink" Target="http://www.mncompass.org/profiles/county/mahnomen" TargetMode="External"/><Relationship Id="rId89" Type="http://schemas.openxmlformats.org/officeDocument/2006/relationships/hyperlink" Target="http://www.mncompass.org/profiles/county/yellow-medicine" TargetMode="External"/><Relationship Id="rId80" Type="http://schemas.openxmlformats.org/officeDocument/2006/relationships/hyperlink" Target="http://www.mncompass.org/profiles/county/traverse" TargetMode="External"/><Relationship Id="rId82" Type="http://schemas.openxmlformats.org/officeDocument/2006/relationships/hyperlink" Target="http://www.mncompass.org/profiles/county/wadena" TargetMode="External"/><Relationship Id="rId81" Type="http://schemas.openxmlformats.org/officeDocument/2006/relationships/hyperlink" Target="http://www.mncompass.org/profiles/county/wabasha" TargetMode="External"/><Relationship Id="rId1" Type="http://schemas.openxmlformats.org/officeDocument/2006/relationships/hyperlink" Target="https://www.ers.usda.gov/data-products/rural-urban-continuum-codes.aspx" TargetMode="External"/><Relationship Id="rId2" Type="http://schemas.openxmlformats.org/officeDocument/2006/relationships/hyperlink" Target="http://www.mncompass.org/profiles/state/minnesota" TargetMode="External"/><Relationship Id="rId3" Type="http://schemas.openxmlformats.org/officeDocument/2006/relationships/hyperlink" Target="http://www.mncompass.org/profiles/county/aitkin" TargetMode="External"/><Relationship Id="rId4" Type="http://schemas.openxmlformats.org/officeDocument/2006/relationships/hyperlink" Target="http://www.mncompass.org/profiles/county/anoka" TargetMode="External"/><Relationship Id="rId9" Type="http://schemas.openxmlformats.org/officeDocument/2006/relationships/hyperlink" Target="http://www.mncompass.org/profiles/county/blue-earth" TargetMode="External"/><Relationship Id="rId48" Type="http://schemas.openxmlformats.org/officeDocument/2006/relationships/hyperlink" Target="http://www.mncompass.org/profiles/county/mcleod" TargetMode="External"/><Relationship Id="rId47" Type="http://schemas.openxmlformats.org/officeDocument/2006/relationships/hyperlink" Target="http://www.mncompass.org/profiles/county/martin" TargetMode="External"/><Relationship Id="rId49" Type="http://schemas.openxmlformats.org/officeDocument/2006/relationships/hyperlink" Target="http://www.mncompass.org/profiles/county/meeker" TargetMode="External"/><Relationship Id="rId5" Type="http://schemas.openxmlformats.org/officeDocument/2006/relationships/hyperlink" Target="http://www.mncompass.org/profiles/county/becker" TargetMode="External"/><Relationship Id="rId6" Type="http://schemas.openxmlformats.org/officeDocument/2006/relationships/hyperlink" Target="http://www.mncompass.org/profiles/county/beltrami" TargetMode="External"/><Relationship Id="rId7" Type="http://schemas.openxmlformats.org/officeDocument/2006/relationships/hyperlink" Target="http://www.mncompass.org/profiles/county/benton" TargetMode="External"/><Relationship Id="rId8" Type="http://schemas.openxmlformats.org/officeDocument/2006/relationships/hyperlink" Target="http://www.mncompass.org/profiles/county/big-stone" TargetMode="External"/><Relationship Id="rId73" Type="http://schemas.openxmlformats.org/officeDocument/2006/relationships/hyperlink" Target="http://www.mncompass.org/profiles/county/sibley" TargetMode="External"/><Relationship Id="rId72" Type="http://schemas.openxmlformats.org/officeDocument/2006/relationships/hyperlink" Target="http://www.mncompass.org/profiles/county/sherburne" TargetMode="External"/><Relationship Id="rId31" Type="http://schemas.openxmlformats.org/officeDocument/2006/relationships/hyperlink" Target="http://www.mncompass.org/profiles/county/hubbard" TargetMode="External"/><Relationship Id="rId75" Type="http://schemas.openxmlformats.org/officeDocument/2006/relationships/hyperlink" Target="http://www.mncompass.org/profiles/county/stearns" TargetMode="External"/><Relationship Id="rId30" Type="http://schemas.openxmlformats.org/officeDocument/2006/relationships/hyperlink" Target="http://www.mncompass.org/profiles/county/houston" TargetMode="External"/><Relationship Id="rId74" Type="http://schemas.openxmlformats.org/officeDocument/2006/relationships/hyperlink" Target="http://www.mncompass.org/profiles/county/st-louis" TargetMode="External"/><Relationship Id="rId33" Type="http://schemas.openxmlformats.org/officeDocument/2006/relationships/hyperlink" Target="http://www.mncompass.org/profiles/county/itasca" TargetMode="External"/><Relationship Id="rId77" Type="http://schemas.openxmlformats.org/officeDocument/2006/relationships/hyperlink" Target="http://www.mncompass.org/profiles/county/stevens" TargetMode="External"/><Relationship Id="rId32" Type="http://schemas.openxmlformats.org/officeDocument/2006/relationships/hyperlink" Target="http://www.mncompass.org/profiles/county/isanti" TargetMode="External"/><Relationship Id="rId76" Type="http://schemas.openxmlformats.org/officeDocument/2006/relationships/hyperlink" Target="http://www.mncompass.org/profiles/county/steele" TargetMode="External"/><Relationship Id="rId35" Type="http://schemas.openxmlformats.org/officeDocument/2006/relationships/hyperlink" Target="http://www.mncompass.org/profiles/county/kanabec" TargetMode="External"/><Relationship Id="rId79" Type="http://schemas.openxmlformats.org/officeDocument/2006/relationships/hyperlink" Target="http://www.mncompass.org/profiles/county/todd" TargetMode="External"/><Relationship Id="rId34" Type="http://schemas.openxmlformats.org/officeDocument/2006/relationships/hyperlink" Target="http://www.mncompass.org/profiles/county/jackson" TargetMode="External"/><Relationship Id="rId78" Type="http://schemas.openxmlformats.org/officeDocument/2006/relationships/hyperlink" Target="http://www.mncompass.org/profiles/county/swift" TargetMode="External"/><Relationship Id="rId71" Type="http://schemas.openxmlformats.org/officeDocument/2006/relationships/hyperlink" Target="http://www.mncompass.org/profiles/county/scott" TargetMode="External"/><Relationship Id="rId70" Type="http://schemas.openxmlformats.org/officeDocument/2006/relationships/hyperlink" Target="http://www.mncompass.org/profiles/county/roseau" TargetMode="External"/><Relationship Id="rId37" Type="http://schemas.openxmlformats.org/officeDocument/2006/relationships/hyperlink" Target="http://www.mncompass.org/profiles/county/kittson" TargetMode="External"/><Relationship Id="rId36" Type="http://schemas.openxmlformats.org/officeDocument/2006/relationships/hyperlink" Target="http://www.mncompass.org/profiles/county/kandiyohi" TargetMode="External"/><Relationship Id="rId39" Type="http://schemas.openxmlformats.org/officeDocument/2006/relationships/hyperlink" Target="http://www.mncompass.org/profiles/county/lac-qui-parle" TargetMode="External"/><Relationship Id="rId38" Type="http://schemas.openxmlformats.org/officeDocument/2006/relationships/hyperlink" Target="http://www.mncompass.org/profiles/county/koochiching" TargetMode="External"/><Relationship Id="rId62" Type="http://schemas.openxmlformats.org/officeDocument/2006/relationships/hyperlink" Target="http://www.mncompass.org/profiles/county/polk" TargetMode="External"/><Relationship Id="rId61" Type="http://schemas.openxmlformats.org/officeDocument/2006/relationships/hyperlink" Target="http://www.mncompass.org/profiles/county/pipestone" TargetMode="External"/><Relationship Id="rId20" Type="http://schemas.openxmlformats.org/officeDocument/2006/relationships/hyperlink" Target="http://www.mncompass.org/profiles/county/crow-wing" TargetMode="External"/><Relationship Id="rId64" Type="http://schemas.openxmlformats.org/officeDocument/2006/relationships/hyperlink" Target="http://www.mncompass.org/profiles/county/ramsey" TargetMode="External"/><Relationship Id="rId63" Type="http://schemas.openxmlformats.org/officeDocument/2006/relationships/hyperlink" Target="http://www.mncompass.org/profiles/county/pope" TargetMode="External"/><Relationship Id="rId22" Type="http://schemas.openxmlformats.org/officeDocument/2006/relationships/hyperlink" Target="http://www.mncompass.org/profiles/county/dodge" TargetMode="External"/><Relationship Id="rId66" Type="http://schemas.openxmlformats.org/officeDocument/2006/relationships/hyperlink" Target="http://www.mncompass.org/profiles/county/redwood" TargetMode="External"/><Relationship Id="rId21" Type="http://schemas.openxmlformats.org/officeDocument/2006/relationships/hyperlink" Target="http://www.mncompass.org/profiles/county/dakota" TargetMode="External"/><Relationship Id="rId65" Type="http://schemas.openxmlformats.org/officeDocument/2006/relationships/hyperlink" Target="http://www.mncompass.org/profiles/county/red-lake" TargetMode="External"/><Relationship Id="rId24" Type="http://schemas.openxmlformats.org/officeDocument/2006/relationships/hyperlink" Target="http://www.mncompass.org/profiles/county/faribault" TargetMode="External"/><Relationship Id="rId68" Type="http://schemas.openxmlformats.org/officeDocument/2006/relationships/hyperlink" Target="http://www.mncompass.org/profiles/county/rice" TargetMode="External"/><Relationship Id="rId23" Type="http://schemas.openxmlformats.org/officeDocument/2006/relationships/hyperlink" Target="http://www.mncompass.org/profiles/county/douglas" TargetMode="External"/><Relationship Id="rId67" Type="http://schemas.openxmlformats.org/officeDocument/2006/relationships/hyperlink" Target="http://www.mncompass.org/profiles/county/renville" TargetMode="External"/><Relationship Id="rId60" Type="http://schemas.openxmlformats.org/officeDocument/2006/relationships/hyperlink" Target="http://www.mncompass.org/profiles/county/pine" TargetMode="External"/><Relationship Id="rId26" Type="http://schemas.openxmlformats.org/officeDocument/2006/relationships/hyperlink" Target="http://www.mncompass.org/profiles/county/freeborn" TargetMode="External"/><Relationship Id="rId25" Type="http://schemas.openxmlformats.org/officeDocument/2006/relationships/hyperlink" Target="http://www.mncompass.org/profiles/county/fillmore" TargetMode="External"/><Relationship Id="rId69" Type="http://schemas.openxmlformats.org/officeDocument/2006/relationships/hyperlink" Target="http://www.mncompass.org/profiles/county/rock" TargetMode="External"/><Relationship Id="rId28" Type="http://schemas.openxmlformats.org/officeDocument/2006/relationships/hyperlink" Target="http://www.mncompass.org/profiles/county/grant" TargetMode="External"/><Relationship Id="rId27" Type="http://schemas.openxmlformats.org/officeDocument/2006/relationships/hyperlink" Target="http://www.mncompass.org/profiles/county/goodhue" TargetMode="External"/><Relationship Id="rId29" Type="http://schemas.openxmlformats.org/officeDocument/2006/relationships/hyperlink" Target="http://www.mncompass.org/profiles/county/hennepin" TargetMode="External"/><Relationship Id="rId51" Type="http://schemas.openxmlformats.org/officeDocument/2006/relationships/hyperlink" Target="http://www.mncompass.org/profiles/county/morrison" TargetMode="External"/><Relationship Id="rId50" Type="http://schemas.openxmlformats.org/officeDocument/2006/relationships/hyperlink" Target="http://www.mncompass.org/profiles/county/mille-lacs" TargetMode="External"/><Relationship Id="rId53" Type="http://schemas.openxmlformats.org/officeDocument/2006/relationships/hyperlink" Target="http://www.mncompass.org/profiles/county/murray" TargetMode="External"/><Relationship Id="rId52" Type="http://schemas.openxmlformats.org/officeDocument/2006/relationships/hyperlink" Target="http://www.mncompass.org/profiles/county/mower" TargetMode="External"/><Relationship Id="rId11" Type="http://schemas.openxmlformats.org/officeDocument/2006/relationships/hyperlink" Target="http://www.mncompass.org/profiles/county/carlton" TargetMode="External"/><Relationship Id="rId55" Type="http://schemas.openxmlformats.org/officeDocument/2006/relationships/hyperlink" Target="http://www.mncompass.org/profiles/county/nobles" TargetMode="External"/><Relationship Id="rId10" Type="http://schemas.openxmlformats.org/officeDocument/2006/relationships/hyperlink" Target="http://www.mncompass.org/profiles/county/brown" TargetMode="External"/><Relationship Id="rId54" Type="http://schemas.openxmlformats.org/officeDocument/2006/relationships/hyperlink" Target="http://www.mncompass.org/profiles/county/nicollet" TargetMode="External"/><Relationship Id="rId13" Type="http://schemas.openxmlformats.org/officeDocument/2006/relationships/hyperlink" Target="http://www.mncompass.org/profiles/county/cass" TargetMode="External"/><Relationship Id="rId57" Type="http://schemas.openxmlformats.org/officeDocument/2006/relationships/hyperlink" Target="http://www.mncompass.org/profiles/county/olmsted" TargetMode="External"/><Relationship Id="rId12" Type="http://schemas.openxmlformats.org/officeDocument/2006/relationships/hyperlink" Target="http://www.mncompass.org/profiles/county/carver" TargetMode="External"/><Relationship Id="rId56" Type="http://schemas.openxmlformats.org/officeDocument/2006/relationships/hyperlink" Target="http://www.mncompass.org/profiles/county/norman" TargetMode="External"/><Relationship Id="rId90" Type="http://schemas.openxmlformats.org/officeDocument/2006/relationships/drawing" Target="../drawings/drawing7.xml"/><Relationship Id="rId15" Type="http://schemas.openxmlformats.org/officeDocument/2006/relationships/hyperlink" Target="http://www.mncompass.org/profiles/county/chisago" TargetMode="External"/><Relationship Id="rId59" Type="http://schemas.openxmlformats.org/officeDocument/2006/relationships/hyperlink" Target="http://www.mncompass.org/profiles/county/pennington" TargetMode="External"/><Relationship Id="rId14" Type="http://schemas.openxmlformats.org/officeDocument/2006/relationships/hyperlink" Target="http://www.mncompass.org/profiles/county/chippewa" TargetMode="External"/><Relationship Id="rId58" Type="http://schemas.openxmlformats.org/officeDocument/2006/relationships/hyperlink" Target="http://www.mncompass.org/profiles/county/otter-tail" TargetMode="External"/><Relationship Id="rId17" Type="http://schemas.openxmlformats.org/officeDocument/2006/relationships/hyperlink" Target="http://www.mncompass.org/profiles/county/clearwater" TargetMode="External"/><Relationship Id="rId16" Type="http://schemas.openxmlformats.org/officeDocument/2006/relationships/hyperlink" Target="http://www.mncompass.org/profiles/county/clay" TargetMode="External"/><Relationship Id="rId19" Type="http://schemas.openxmlformats.org/officeDocument/2006/relationships/hyperlink" Target="http://www.mncompass.org/profiles/county/cottonwood" TargetMode="External"/><Relationship Id="rId18" Type="http://schemas.openxmlformats.org/officeDocument/2006/relationships/hyperlink" Target="http://www.mncompass.org/profiles/county/cook" TargetMode="External"/></Relationships>
</file>

<file path=xl/worksheets/_rels/sheet8.xml.rels><?xml version="1.0" encoding="UTF-8" standalone="yes"?><Relationships xmlns="http://schemas.openxmlformats.org/package/2006/relationships"><Relationship Id="rId40" Type="http://schemas.openxmlformats.org/officeDocument/2006/relationships/hyperlink" Target="http://www.mncompass.org/profiles/county/itasca" TargetMode="External"/><Relationship Id="rId84" Type="http://schemas.openxmlformats.org/officeDocument/2006/relationships/hyperlink" Target="http://www.mncompass.org/profiles/county/lake-of-the-woods" TargetMode="External"/><Relationship Id="rId83" Type="http://schemas.openxmlformats.org/officeDocument/2006/relationships/hyperlink" Target="http://www.mncompass.org/profiles/county/lac-qui-parle" TargetMode="External"/><Relationship Id="rId42" Type="http://schemas.openxmlformats.org/officeDocument/2006/relationships/hyperlink" Target="http://www.mncompass.org/profiles/county/koochiching" TargetMode="External"/><Relationship Id="rId86" Type="http://schemas.openxmlformats.org/officeDocument/2006/relationships/hyperlink" Target="http://www.mncompass.org/profiles/county/murray" TargetMode="External"/><Relationship Id="rId41" Type="http://schemas.openxmlformats.org/officeDocument/2006/relationships/hyperlink" Target="http://www.mncompass.org/profiles/county/kanabec" TargetMode="External"/><Relationship Id="rId85" Type="http://schemas.openxmlformats.org/officeDocument/2006/relationships/hyperlink" Target="http://www.mncompass.org/profiles/county/lincoln" TargetMode="External"/><Relationship Id="rId44" Type="http://schemas.openxmlformats.org/officeDocument/2006/relationships/hyperlink" Target="http://www.mncompass.org/profiles/county/mahnomen" TargetMode="External"/><Relationship Id="rId88" Type="http://schemas.openxmlformats.org/officeDocument/2006/relationships/hyperlink" Target="http://www.mncompass.org/profiles/county/yellow-medicine" TargetMode="External"/><Relationship Id="rId43" Type="http://schemas.openxmlformats.org/officeDocument/2006/relationships/hyperlink" Target="http://www.mncompass.org/profiles/county/lake" TargetMode="External"/><Relationship Id="rId87" Type="http://schemas.openxmlformats.org/officeDocument/2006/relationships/hyperlink" Target="http://www.mncompass.org/profiles/county/traverse" TargetMode="External"/><Relationship Id="rId46" Type="http://schemas.openxmlformats.org/officeDocument/2006/relationships/hyperlink" Target="http://www.mncompass.org/profiles/county/morrison" TargetMode="External"/><Relationship Id="rId45" Type="http://schemas.openxmlformats.org/officeDocument/2006/relationships/hyperlink" Target="http://www.mncompass.org/profiles/county/meeker" TargetMode="External"/><Relationship Id="rId89" Type="http://schemas.openxmlformats.org/officeDocument/2006/relationships/drawing" Target="../drawings/drawing8.xml"/><Relationship Id="rId80" Type="http://schemas.openxmlformats.org/officeDocument/2006/relationships/hyperlink" Target="http://www.mncompass.org/profiles/county/cook" TargetMode="External"/><Relationship Id="rId82" Type="http://schemas.openxmlformats.org/officeDocument/2006/relationships/hyperlink" Target="http://www.mncompass.org/profiles/county/kittson" TargetMode="External"/><Relationship Id="rId81" Type="http://schemas.openxmlformats.org/officeDocument/2006/relationships/hyperlink" Target="http://www.mncompass.org/profiles/county/grant" TargetMode="External"/><Relationship Id="rId1" Type="http://schemas.openxmlformats.org/officeDocument/2006/relationships/hyperlink" Target="http://www.mncompass.org/profiles/state/minnesota" TargetMode="External"/><Relationship Id="rId2" Type="http://schemas.openxmlformats.org/officeDocument/2006/relationships/hyperlink" Target="http://www.mncompass.org/profiles/county/anoka" TargetMode="External"/><Relationship Id="rId3" Type="http://schemas.openxmlformats.org/officeDocument/2006/relationships/hyperlink" Target="http://www.mncompass.org/profiles/county/carver" TargetMode="External"/><Relationship Id="rId4" Type="http://schemas.openxmlformats.org/officeDocument/2006/relationships/hyperlink" Target="http://www.mncompass.org/profiles/county/chisago" TargetMode="External"/><Relationship Id="rId9" Type="http://schemas.openxmlformats.org/officeDocument/2006/relationships/hyperlink" Target="http://www.mncompass.org/profiles/county/mille-lacs" TargetMode="External"/><Relationship Id="rId48" Type="http://schemas.openxmlformats.org/officeDocument/2006/relationships/hyperlink" Target="http://www.mncompass.org/profiles/county/pennington" TargetMode="External"/><Relationship Id="rId47" Type="http://schemas.openxmlformats.org/officeDocument/2006/relationships/hyperlink" Target="http://www.mncompass.org/profiles/county/otter-tail" TargetMode="External"/><Relationship Id="rId49" Type="http://schemas.openxmlformats.org/officeDocument/2006/relationships/hyperlink" Target="http://www.mncompass.org/profiles/county/pine" TargetMode="External"/><Relationship Id="rId5" Type="http://schemas.openxmlformats.org/officeDocument/2006/relationships/hyperlink" Target="http://www.mncompass.org/profiles/county/dakota" TargetMode="External"/><Relationship Id="rId6" Type="http://schemas.openxmlformats.org/officeDocument/2006/relationships/hyperlink" Target="http://www.mncompass.org/profiles/county/hennepin" TargetMode="External"/><Relationship Id="rId7" Type="http://schemas.openxmlformats.org/officeDocument/2006/relationships/hyperlink" Target="http://www.mncompass.org/profiles/county/isanti" TargetMode="External"/><Relationship Id="rId8" Type="http://schemas.openxmlformats.org/officeDocument/2006/relationships/hyperlink" Target="http://www.mncompass.org/profiles/county/le-sueur" TargetMode="External"/><Relationship Id="rId73" Type="http://schemas.openxmlformats.org/officeDocument/2006/relationships/hyperlink" Target="http://www.mncompass.org/profiles/county/martin" TargetMode="External"/><Relationship Id="rId72" Type="http://schemas.openxmlformats.org/officeDocument/2006/relationships/hyperlink" Target="http://www.mncompass.org/profiles/county/marshall" TargetMode="External"/><Relationship Id="rId31" Type="http://schemas.openxmlformats.org/officeDocument/2006/relationships/hyperlink" Target="http://www.mncompass.org/profiles/county/kandiyohi" TargetMode="External"/><Relationship Id="rId75" Type="http://schemas.openxmlformats.org/officeDocument/2006/relationships/hyperlink" Target="http://www.mncompass.org/profiles/county/pope" TargetMode="External"/><Relationship Id="rId30" Type="http://schemas.openxmlformats.org/officeDocument/2006/relationships/hyperlink" Target="http://www.mncompass.org/profiles/county/goodhue" TargetMode="External"/><Relationship Id="rId74" Type="http://schemas.openxmlformats.org/officeDocument/2006/relationships/hyperlink" Target="http://www.mncompass.org/profiles/county/norman" TargetMode="External"/><Relationship Id="rId33" Type="http://schemas.openxmlformats.org/officeDocument/2006/relationships/hyperlink" Target="http://www.mncompass.org/profiles/county/rice" TargetMode="External"/><Relationship Id="rId77" Type="http://schemas.openxmlformats.org/officeDocument/2006/relationships/hyperlink" Target="http://www.mncompass.org/profiles/county/renville" TargetMode="External"/><Relationship Id="rId32" Type="http://schemas.openxmlformats.org/officeDocument/2006/relationships/hyperlink" Target="http://www.mncompass.org/profiles/county/mower" TargetMode="External"/><Relationship Id="rId76" Type="http://schemas.openxmlformats.org/officeDocument/2006/relationships/hyperlink" Target="http://www.mncompass.org/profiles/county/red-lake" TargetMode="External"/><Relationship Id="rId35" Type="http://schemas.openxmlformats.org/officeDocument/2006/relationships/hyperlink" Target="http://www.mncompass.org/profiles/county/steele" TargetMode="External"/><Relationship Id="rId79" Type="http://schemas.openxmlformats.org/officeDocument/2006/relationships/hyperlink" Target="http://www.mncompass.org/profiles/county/cass" TargetMode="External"/><Relationship Id="rId34" Type="http://schemas.openxmlformats.org/officeDocument/2006/relationships/hyperlink" Target="http://www.mncompass.org/profiles/county/winona" TargetMode="External"/><Relationship Id="rId78" Type="http://schemas.openxmlformats.org/officeDocument/2006/relationships/hyperlink" Target="http://www.mncompass.org/profiles/county/big-stone" TargetMode="External"/><Relationship Id="rId71" Type="http://schemas.openxmlformats.org/officeDocument/2006/relationships/hyperlink" Target="http://www.mncompass.org/profiles/county/clearwater" TargetMode="External"/><Relationship Id="rId70" Type="http://schemas.openxmlformats.org/officeDocument/2006/relationships/hyperlink" Target="http://www.mncompass.org/profiles/county/aitkin" TargetMode="External"/><Relationship Id="rId37" Type="http://schemas.openxmlformats.org/officeDocument/2006/relationships/hyperlink" Target="http://www.mncompass.org/profiles/county/brown" TargetMode="External"/><Relationship Id="rId36" Type="http://schemas.openxmlformats.org/officeDocument/2006/relationships/hyperlink" Target="http://www.mncompass.org/profiles/county/becker" TargetMode="External"/><Relationship Id="rId39" Type="http://schemas.openxmlformats.org/officeDocument/2006/relationships/hyperlink" Target="http://www.mncompass.org/profiles/county/faribault" TargetMode="External"/><Relationship Id="rId38" Type="http://schemas.openxmlformats.org/officeDocument/2006/relationships/hyperlink" Target="http://www.mncompass.org/profiles/county/douglas" TargetMode="External"/><Relationship Id="rId62" Type="http://schemas.openxmlformats.org/officeDocument/2006/relationships/hyperlink" Target="http://www.mncompass.org/profiles/county/lyon" TargetMode="External"/><Relationship Id="rId61" Type="http://schemas.openxmlformats.org/officeDocument/2006/relationships/hyperlink" Target="http://www.mncompass.org/profiles/county/jackson" TargetMode="External"/><Relationship Id="rId20" Type="http://schemas.openxmlformats.org/officeDocument/2006/relationships/hyperlink" Target="http://www.mncompass.org/profiles/county/clay" TargetMode="External"/><Relationship Id="rId64" Type="http://schemas.openxmlformats.org/officeDocument/2006/relationships/hyperlink" Target="http://www.mncompass.org/profiles/county/nobles" TargetMode="External"/><Relationship Id="rId63" Type="http://schemas.openxmlformats.org/officeDocument/2006/relationships/hyperlink" Target="http://www.mncompass.org/profiles/county/mcleod" TargetMode="External"/><Relationship Id="rId22" Type="http://schemas.openxmlformats.org/officeDocument/2006/relationships/hyperlink" Target="http://www.mncompass.org/profiles/county/fillmore" TargetMode="External"/><Relationship Id="rId66" Type="http://schemas.openxmlformats.org/officeDocument/2006/relationships/hyperlink" Target="http://www.mncompass.org/profiles/county/roseau" TargetMode="External"/><Relationship Id="rId21" Type="http://schemas.openxmlformats.org/officeDocument/2006/relationships/hyperlink" Target="http://www.mncompass.org/profiles/county/dodge" TargetMode="External"/><Relationship Id="rId65" Type="http://schemas.openxmlformats.org/officeDocument/2006/relationships/hyperlink" Target="http://www.mncompass.org/profiles/county/redwood" TargetMode="External"/><Relationship Id="rId24" Type="http://schemas.openxmlformats.org/officeDocument/2006/relationships/hyperlink" Target="http://www.mncompass.org/profiles/county/nicollet" TargetMode="External"/><Relationship Id="rId68" Type="http://schemas.openxmlformats.org/officeDocument/2006/relationships/hyperlink" Target="http://www.mncompass.org/profiles/county/swift" TargetMode="External"/><Relationship Id="rId23" Type="http://schemas.openxmlformats.org/officeDocument/2006/relationships/hyperlink" Target="http://www.mncompass.org/profiles/county/houston" TargetMode="External"/><Relationship Id="rId67" Type="http://schemas.openxmlformats.org/officeDocument/2006/relationships/hyperlink" Target="http://www.mncompass.org/profiles/county/stevens" TargetMode="External"/><Relationship Id="rId60" Type="http://schemas.openxmlformats.org/officeDocument/2006/relationships/hyperlink" Target="http://www.mncompass.org/profiles/county/hubbard" TargetMode="External"/><Relationship Id="rId26" Type="http://schemas.openxmlformats.org/officeDocument/2006/relationships/hyperlink" Target="http://www.mncompass.org/profiles/county/polk" TargetMode="External"/><Relationship Id="rId25" Type="http://schemas.openxmlformats.org/officeDocument/2006/relationships/hyperlink" Target="http://www.mncompass.org/profiles/county/olmsted" TargetMode="External"/><Relationship Id="rId69" Type="http://schemas.openxmlformats.org/officeDocument/2006/relationships/hyperlink" Target="http://www.mncompass.org/profiles/county/wadena" TargetMode="External"/><Relationship Id="rId28" Type="http://schemas.openxmlformats.org/officeDocument/2006/relationships/hyperlink" Target="http://www.mncompass.org/profiles/county/wabasha" TargetMode="External"/><Relationship Id="rId27" Type="http://schemas.openxmlformats.org/officeDocument/2006/relationships/hyperlink" Target="http://www.mncompass.org/profiles/county/stearns" TargetMode="External"/><Relationship Id="rId29" Type="http://schemas.openxmlformats.org/officeDocument/2006/relationships/hyperlink" Target="http://www.mncompass.org/profiles/county/crow-wing" TargetMode="External"/><Relationship Id="rId51" Type="http://schemas.openxmlformats.org/officeDocument/2006/relationships/hyperlink" Target="http://www.mncompass.org/profiles/county/rock" TargetMode="External"/><Relationship Id="rId50" Type="http://schemas.openxmlformats.org/officeDocument/2006/relationships/hyperlink" Target="http://www.mncompass.org/profiles/county/pipestone" TargetMode="External"/><Relationship Id="rId53" Type="http://schemas.openxmlformats.org/officeDocument/2006/relationships/hyperlink" Target="http://www.mncompass.org/profiles/county/waseca" TargetMode="External"/><Relationship Id="rId52" Type="http://schemas.openxmlformats.org/officeDocument/2006/relationships/hyperlink" Target="http://www.mncompass.org/profiles/county/todd" TargetMode="External"/><Relationship Id="rId11" Type="http://schemas.openxmlformats.org/officeDocument/2006/relationships/hyperlink" Target="http://www.mncompass.org/profiles/county/sherburne" TargetMode="External"/><Relationship Id="rId55" Type="http://schemas.openxmlformats.org/officeDocument/2006/relationships/hyperlink" Target="http://www.mncompass.org/profiles/county/wilkin" TargetMode="External"/><Relationship Id="rId10" Type="http://schemas.openxmlformats.org/officeDocument/2006/relationships/hyperlink" Target="http://www.mncompass.org/profiles/county/ramsey" TargetMode="External"/><Relationship Id="rId54" Type="http://schemas.openxmlformats.org/officeDocument/2006/relationships/hyperlink" Target="http://www.mncompass.org/profiles/county/watonwan" TargetMode="External"/><Relationship Id="rId13" Type="http://schemas.openxmlformats.org/officeDocument/2006/relationships/hyperlink" Target="http://www.mncompass.org/profiles/county/st-louis" TargetMode="External"/><Relationship Id="rId57" Type="http://schemas.openxmlformats.org/officeDocument/2006/relationships/hyperlink" Target="http://www.mncompass.org/profiles/county/chippewa" TargetMode="External"/><Relationship Id="rId12" Type="http://schemas.openxmlformats.org/officeDocument/2006/relationships/hyperlink" Target="http://www.mncompass.org/profiles/county/sibley" TargetMode="External"/><Relationship Id="rId56" Type="http://schemas.openxmlformats.org/officeDocument/2006/relationships/hyperlink" Target="http://www.mncompass.org/profiles/county/beltrami" TargetMode="External"/><Relationship Id="rId15" Type="http://schemas.openxmlformats.org/officeDocument/2006/relationships/hyperlink" Target="http://www.mncompass.org/profiles/county/wright" TargetMode="External"/><Relationship Id="rId59" Type="http://schemas.openxmlformats.org/officeDocument/2006/relationships/hyperlink" Target="http://www.mncompass.org/profiles/county/freeborn" TargetMode="External"/><Relationship Id="rId14" Type="http://schemas.openxmlformats.org/officeDocument/2006/relationships/hyperlink" Target="http://www.mncompass.org/profiles/county/washington" TargetMode="External"/><Relationship Id="rId58" Type="http://schemas.openxmlformats.org/officeDocument/2006/relationships/hyperlink" Target="http://www.mncompass.org/profiles/county/cottonwood" TargetMode="External"/><Relationship Id="rId17" Type="http://schemas.openxmlformats.org/officeDocument/2006/relationships/hyperlink" Target="http://www.mncompass.org/profiles/county/scott" TargetMode="External"/><Relationship Id="rId16" Type="http://schemas.openxmlformats.org/officeDocument/2006/relationships/hyperlink" Target="http://www.mncompass.org/profiles/county/carlton" TargetMode="External"/><Relationship Id="rId19" Type="http://schemas.openxmlformats.org/officeDocument/2006/relationships/hyperlink" Target="http://www.mncompass.org/profiles/county/blue-earth" TargetMode="External"/><Relationship Id="rId18" Type="http://schemas.openxmlformats.org/officeDocument/2006/relationships/hyperlink" Target="http://www.mncompass.org/profiles/county/bent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3.71"/>
    <col customWidth="1" min="16" max="16" width="3.43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>
      <c r="A2" s="1"/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5" t="s">
        <v>9</v>
      </c>
      <c r="L2" s="6"/>
      <c r="M2" s="6"/>
      <c r="N2" s="6"/>
      <c r="O2" s="7"/>
      <c r="P2" s="2"/>
    </row>
    <row r="3">
      <c r="A3" s="8"/>
      <c r="B3" s="9" t="s">
        <v>10</v>
      </c>
      <c r="C3" s="9">
        <v>6.0</v>
      </c>
      <c r="D3" s="9">
        <v>1.0</v>
      </c>
      <c r="E3" s="9">
        <v>2.0</v>
      </c>
      <c r="F3" s="9">
        <v>3.0</v>
      </c>
      <c r="G3" s="9">
        <v>0.83</v>
      </c>
      <c r="H3" s="9">
        <v>7.0</v>
      </c>
      <c r="I3" s="9">
        <v>59.0</v>
      </c>
      <c r="J3" s="9">
        <v>6.0</v>
      </c>
      <c r="K3" s="10" t="s">
        <v>11</v>
      </c>
      <c r="L3" s="6"/>
      <c r="M3" s="6"/>
      <c r="N3" s="6"/>
      <c r="O3" s="7"/>
      <c r="P3" s="8"/>
    </row>
    <row r="4">
      <c r="A4" s="8"/>
      <c r="B4" s="11" t="s">
        <v>12</v>
      </c>
      <c r="C4" s="11">
        <v>5.0</v>
      </c>
      <c r="D4" s="11">
        <v>1.0</v>
      </c>
      <c r="E4" s="11">
        <v>2.0</v>
      </c>
      <c r="F4" s="11">
        <v>2.0</v>
      </c>
      <c r="G4" s="11">
        <v>2.75</v>
      </c>
      <c r="H4" s="11">
        <v>6.0</v>
      </c>
      <c r="I4" s="11">
        <v>13.0</v>
      </c>
      <c r="J4" s="11">
        <v>10.0</v>
      </c>
      <c r="K4" s="12" t="s">
        <v>13</v>
      </c>
      <c r="L4" s="6"/>
      <c r="M4" s="6"/>
      <c r="N4" s="6"/>
      <c r="O4" s="7"/>
      <c r="P4" s="8"/>
    </row>
    <row r="5">
      <c r="A5" s="8"/>
      <c r="B5" s="13" t="s">
        <v>14</v>
      </c>
      <c r="C5" s="13">
        <v>4.0</v>
      </c>
      <c r="D5" s="13">
        <v>1.0</v>
      </c>
      <c r="E5" s="13">
        <v>0.0</v>
      </c>
      <c r="F5" s="13">
        <v>3.0</v>
      </c>
      <c r="G5" s="13">
        <v>5.61</v>
      </c>
      <c r="H5" s="13">
        <v>9.0</v>
      </c>
      <c r="I5" s="13">
        <v>26.0</v>
      </c>
      <c r="J5" s="13">
        <v>7.0</v>
      </c>
      <c r="K5" s="14" t="s">
        <v>15</v>
      </c>
      <c r="L5" s="6"/>
      <c r="M5" s="6"/>
      <c r="N5" s="6"/>
      <c r="O5" s="7"/>
      <c r="P5" s="8"/>
    </row>
    <row r="6">
      <c r="A6" s="8"/>
      <c r="B6" s="13" t="s">
        <v>16</v>
      </c>
      <c r="C6" s="13">
        <v>4.0</v>
      </c>
      <c r="D6" s="13">
        <v>1.0</v>
      </c>
      <c r="E6" s="13">
        <v>0.0</v>
      </c>
      <c r="F6" s="13">
        <v>3.0</v>
      </c>
      <c r="G6" s="13">
        <v>1.88</v>
      </c>
      <c r="H6" s="13">
        <v>8.0</v>
      </c>
      <c r="I6" s="13">
        <v>71.0</v>
      </c>
      <c r="J6" s="13">
        <v>10.0</v>
      </c>
      <c r="K6" s="14" t="s">
        <v>17</v>
      </c>
      <c r="L6" s="6"/>
      <c r="M6" s="6"/>
      <c r="N6" s="6"/>
      <c r="O6" s="7"/>
      <c r="P6" s="8"/>
    </row>
    <row r="7">
      <c r="A7" s="8"/>
      <c r="B7" s="13" t="s">
        <v>18</v>
      </c>
      <c r="C7" s="13">
        <v>4.0</v>
      </c>
      <c r="D7" s="13">
        <v>1.0</v>
      </c>
      <c r="E7" s="13">
        <v>0.0</v>
      </c>
      <c r="F7" s="13">
        <v>3.0</v>
      </c>
      <c r="G7" s="13">
        <v>0.5</v>
      </c>
      <c r="H7" s="13">
        <v>7.0</v>
      </c>
      <c r="I7" s="13">
        <v>68.0</v>
      </c>
      <c r="J7" s="13">
        <v>8.0</v>
      </c>
      <c r="K7" s="14" t="s">
        <v>11</v>
      </c>
      <c r="L7" s="6"/>
      <c r="M7" s="6"/>
      <c r="N7" s="6"/>
      <c r="O7" s="7"/>
      <c r="P7" s="8"/>
    </row>
    <row r="8">
      <c r="A8" s="8"/>
      <c r="B8" s="13" t="s">
        <v>19</v>
      </c>
      <c r="C8" s="13">
        <v>4.0</v>
      </c>
      <c r="D8" s="13">
        <v>1.0</v>
      </c>
      <c r="E8" s="13">
        <v>0.0</v>
      </c>
      <c r="F8" s="13">
        <v>3.0</v>
      </c>
      <c r="G8" s="13">
        <v>1.75</v>
      </c>
      <c r="H8" s="13">
        <v>7.0</v>
      </c>
      <c r="I8" s="13">
        <v>30.0</v>
      </c>
      <c r="J8" s="13">
        <v>8.0</v>
      </c>
      <c r="K8" s="14" t="s">
        <v>11</v>
      </c>
      <c r="L8" s="6"/>
      <c r="M8" s="6"/>
      <c r="N8" s="6"/>
      <c r="O8" s="7"/>
      <c r="P8" s="8"/>
    </row>
    <row r="9">
      <c r="A9" s="8"/>
      <c r="B9" s="13" t="s">
        <v>20</v>
      </c>
      <c r="C9" s="13">
        <v>4.0</v>
      </c>
      <c r="D9" s="13">
        <v>1.0</v>
      </c>
      <c r="E9" s="13">
        <v>0.0</v>
      </c>
      <c r="F9" s="13">
        <v>3.0</v>
      </c>
      <c r="G9" s="13">
        <v>3.79</v>
      </c>
      <c r="H9" s="13">
        <v>6.0</v>
      </c>
      <c r="I9" s="13">
        <v>2.0</v>
      </c>
      <c r="J9" s="13">
        <v>7.0</v>
      </c>
      <c r="K9" s="14" t="s">
        <v>13</v>
      </c>
      <c r="L9" s="6"/>
      <c r="M9" s="6"/>
      <c r="N9" s="6"/>
      <c r="O9" s="7"/>
      <c r="P9" s="8"/>
    </row>
    <row r="10">
      <c r="A10" s="8"/>
      <c r="B10" s="13" t="s">
        <v>21</v>
      </c>
      <c r="C10" s="13">
        <v>4.0</v>
      </c>
      <c r="D10" s="13">
        <v>1.0</v>
      </c>
      <c r="E10" s="13">
        <v>0.0</v>
      </c>
      <c r="F10" s="13">
        <v>3.0</v>
      </c>
      <c r="G10" s="13">
        <v>1.01</v>
      </c>
      <c r="H10" s="13">
        <v>6.0</v>
      </c>
      <c r="I10" s="13">
        <v>10.0</v>
      </c>
      <c r="J10" s="13">
        <v>10.0</v>
      </c>
      <c r="K10" s="14" t="s">
        <v>13</v>
      </c>
      <c r="L10" s="6"/>
      <c r="M10" s="6"/>
      <c r="N10" s="6"/>
      <c r="O10" s="7"/>
      <c r="P10" s="8"/>
    </row>
    <row r="11">
      <c r="A11" s="8"/>
      <c r="B11" s="13" t="s">
        <v>22</v>
      </c>
      <c r="C11" s="13">
        <v>4.0</v>
      </c>
      <c r="D11" s="13">
        <v>1.0</v>
      </c>
      <c r="E11" s="13">
        <v>2.0</v>
      </c>
      <c r="F11" s="13">
        <v>1.0</v>
      </c>
      <c r="G11" s="13">
        <v>0.55</v>
      </c>
      <c r="H11" s="13">
        <v>4.0</v>
      </c>
      <c r="I11" s="13">
        <v>53.0</v>
      </c>
      <c r="J11" s="13">
        <v>8.0</v>
      </c>
      <c r="K11" s="14" t="s">
        <v>23</v>
      </c>
      <c r="L11" s="6"/>
      <c r="M11" s="6"/>
      <c r="N11" s="6"/>
      <c r="O11" s="7"/>
      <c r="P11" s="8"/>
    </row>
    <row r="12">
      <c r="A12" s="8"/>
      <c r="B12" s="13" t="s">
        <v>24</v>
      </c>
      <c r="C12" s="13">
        <v>4.0</v>
      </c>
      <c r="D12" s="13">
        <v>0.0</v>
      </c>
      <c r="E12" s="13">
        <v>2.0</v>
      </c>
      <c r="F12" s="13">
        <v>2.0</v>
      </c>
      <c r="G12" s="13">
        <v>0.52</v>
      </c>
      <c r="H12" s="13">
        <v>4.0</v>
      </c>
      <c r="I12" s="13">
        <v>70.0</v>
      </c>
      <c r="J12" s="13">
        <v>7.0</v>
      </c>
      <c r="K12" s="14" t="s">
        <v>23</v>
      </c>
      <c r="L12" s="6"/>
      <c r="M12" s="6"/>
      <c r="N12" s="6"/>
      <c r="O12" s="7"/>
      <c r="P12" s="8"/>
    </row>
    <row r="13">
      <c r="A13" s="8"/>
      <c r="B13" s="13" t="s">
        <v>25</v>
      </c>
      <c r="C13" s="13">
        <v>4.0</v>
      </c>
      <c r="D13" s="13">
        <v>1.0</v>
      </c>
      <c r="E13" s="13">
        <v>0.0</v>
      </c>
      <c r="F13" s="13">
        <v>3.0</v>
      </c>
      <c r="G13" s="13">
        <v>0.91</v>
      </c>
      <c r="H13" s="13">
        <v>1.0</v>
      </c>
      <c r="I13" s="13">
        <v>47.0</v>
      </c>
      <c r="J13" s="13">
        <v>8.0</v>
      </c>
      <c r="K13" s="14" t="s">
        <v>26</v>
      </c>
      <c r="L13" s="6"/>
      <c r="M13" s="6"/>
      <c r="N13" s="6"/>
      <c r="O13" s="7"/>
      <c r="P13" s="8"/>
    </row>
    <row r="14">
      <c r="A14" s="8"/>
      <c r="B14" s="13" t="s">
        <v>27</v>
      </c>
      <c r="C14" s="13">
        <v>4.0</v>
      </c>
      <c r="D14" s="13">
        <v>0.0</v>
      </c>
      <c r="E14" s="13">
        <v>2.0</v>
      </c>
      <c r="F14" s="13">
        <v>2.0</v>
      </c>
      <c r="G14" s="13">
        <v>0.17</v>
      </c>
      <c r="H14" s="13">
        <v>1.0</v>
      </c>
      <c r="I14" s="13">
        <v>85.0</v>
      </c>
      <c r="J14" s="13">
        <v>32.0</v>
      </c>
      <c r="K14" s="14" t="s">
        <v>26</v>
      </c>
      <c r="L14" s="6"/>
      <c r="M14" s="6"/>
      <c r="N14" s="6"/>
      <c r="O14" s="7"/>
      <c r="P14" s="8"/>
    </row>
    <row r="15">
      <c r="A15" s="8"/>
      <c r="B15" s="15" t="s">
        <v>28</v>
      </c>
      <c r="C15" s="15">
        <v>3.0</v>
      </c>
      <c r="D15" s="15">
        <v>1.0</v>
      </c>
      <c r="E15" s="15">
        <v>0.0</v>
      </c>
      <c r="F15" s="15">
        <v>2.0</v>
      </c>
      <c r="G15" s="15">
        <v>1.1</v>
      </c>
      <c r="H15" s="15">
        <v>9.0</v>
      </c>
      <c r="I15" s="15">
        <v>44.0</v>
      </c>
      <c r="J15" s="15">
        <v>11.0</v>
      </c>
      <c r="K15" s="16" t="s">
        <v>15</v>
      </c>
      <c r="L15" s="6"/>
      <c r="M15" s="6"/>
      <c r="N15" s="6"/>
      <c r="O15" s="7"/>
      <c r="P15" s="8"/>
    </row>
    <row r="16">
      <c r="A16" s="8"/>
      <c r="B16" s="15" t="s">
        <v>29</v>
      </c>
      <c r="C16" s="15">
        <v>3.0</v>
      </c>
      <c r="D16" s="15">
        <v>1.0</v>
      </c>
      <c r="E16" s="15">
        <v>0.0</v>
      </c>
      <c r="F16" s="15">
        <v>2.0</v>
      </c>
      <c r="G16" s="15">
        <v>4.52</v>
      </c>
      <c r="H16" s="15">
        <v>9.0</v>
      </c>
      <c r="I16" s="15">
        <v>8.0</v>
      </c>
      <c r="J16" s="15">
        <v>9.0</v>
      </c>
      <c r="K16" s="16" t="s">
        <v>15</v>
      </c>
      <c r="L16" s="6"/>
      <c r="M16" s="6"/>
      <c r="N16" s="6"/>
      <c r="O16" s="7"/>
      <c r="P16" s="8"/>
    </row>
    <row r="17">
      <c r="A17" s="8"/>
      <c r="B17" s="15" t="s">
        <v>30</v>
      </c>
      <c r="C17" s="15">
        <v>3.0</v>
      </c>
      <c r="D17" s="15">
        <v>1.0</v>
      </c>
      <c r="E17" s="15">
        <v>0.0</v>
      </c>
      <c r="F17" s="15">
        <v>2.0</v>
      </c>
      <c r="G17" s="15">
        <v>8.28</v>
      </c>
      <c r="H17" s="15">
        <v>9.0</v>
      </c>
      <c r="I17" s="15">
        <v>1.0</v>
      </c>
      <c r="J17" s="15">
        <v>9.0</v>
      </c>
      <c r="K17" s="16" t="s">
        <v>15</v>
      </c>
      <c r="L17" s="6"/>
      <c r="M17" s="6"/>
      <c r="N17" s="6"/>
      <c r="O17" s="7"/>
      <c r="P17" s="8"/>
    </row>
    <row r="18">
      <c r="A18" s="8"/>
      <c r="B18" s="15" t="s">
        <v>31</v>
      </c>
      <c r="C18" s="15">
        <v>3.0</v>
      </c>
      <c r="D18" s="15">
        <v>1.0</v>
      </c>
      <c r="E18" s="15">
        <v>0.0</v>
      </c>
      <c r="F18" s="15">
        <v>2.0</v>
      </c>
      <c r="G18" s="15">
        <v>2.4</v>
      </c>
      <c r="H18" s="15">
        <v>8.0</v>
      </c>
      <c r="I18" s="15">
        <v>19.0</v>
      </c>
      <c r="J18" s="15">
        <v>9.0</v>
      </c>
      <c r="K18" s="16" t="s">
        <v>17</v>
      </c>
      <c r="L18" s="6"/>
      <c r="M18" s="6"/>
      <c r="N18" s="6"/>
      <c r="O18" s="7"/>
      <c r="P18" s="8"/>
    </row>
    <row r="19">
      <c r="A19" s="8"/>
      <c r="B19" s="15" t="s">
        <v>32</v>
      </c>
      <c r="C19" s="15">
        <v>3.0</v>
      </c>
      <c r="D19" s="15">
        <v>1.0</v>
      </c>
      <c r="E19" s="15">
        <v>0.0</v>
      </c>
      <c r="F19" s="15">
        <v>2.0</v>
      </c>
      <c r="G19" s="15">
        <v>1.85</v>
      </c>
      <c r="H19" s="15">
        <v>8.0</v>
      </c>
      <c r="I19" s="15">
        <v>27.0</v>
      </c>
      <c r="J19" s="15">
        <v>9.0</v>
      </c>
      <c r="K19" s="16" t="s">
        <v>17</v>
      </c>
      <c r="L19" s="6"/>
      <c r="M19" s="6"/>
      <c r="N19" s="6"/>
      <c r="O19" s="7"/>
      <c r="P19" s="8"/>
    </row>
    <row r="20">
      <c r="A20" s="8"/>
      <c r="B20" s="15" t="s">
        <v>33</v>
      </c>
      <c r="C20" s="15">
        <v>3.0</v>
      </c>
      <c r="D20" s="15">
        <v>1.0</v>
      </c>
      <c r="E20" s="15">
        <v>0.0</v>
      </c>
      <c r="F20" s="15">
        <v>2.0</v>
      </c>
      <c r="G20" s="15">
        <v>0.79</v>
      </c>
      <c r="H20" s="15">
        <v>7.0</v>
      </c>
      <c r="I20" s="15">
        <v>60.0</v>
      </c>
      <c r="J20" s="15">
        <v>8.0</v>
      </c>
      <c r="K20" s="16" t="s">
        <v>11</v>
      </c>
      <c r="L20" s="6"/>
      <c r="M20" s="6"/>
      <c r="N20" s="6"/>
      <c r="O20" s="7"/>
      <c r="P20" s="8"/>
    </row>
    <row r="21">
      <c r="A21" s="8"/>
      <c r="B21" s="15" t="s">
        <v>34</v>
      </c>
      <c r="C21" s="15">
        <v>3.0</v>
      </c>
      <c r="D21" s="15">
        <v>1.0</v>
      </c>
      <c r="E21" s="15">
        <v>0.0</v>
      </c>
      <c r="F21" s="15">
        <v>2.0</v>
      </c>
      <c r="G21" s="15">
        <v>1.58</v>
      </c>
      <c r="H21" s="15">
        <v>7.0</v>
      </c>
      <c r="I21" s="15">
        <v>33.0</v>
      </c>
      <c r="J21" s="15">
        <v>8.0</v>
      </c>
      <c r="K21" s="16" t="s">
        <v>11</v>
      </c>
      <c r="L21" s="6"/>
      <c r="M21" s="6"/>
      <c r="N21" s="6"/>
      <c r="O21" s="7"/>
      <c r="P21" s="8"/>
    </row>
    <row r="22">
      <c r="A22" s="8"/>
      <c r="B22" s="15" t="s">
        <v>35</v>
      </c>
      <c r="C22" s="15">
        <v>3.0</v>
      </c>
      <c r="D22" s="15">
        <v>1.0</v>
      </c>
      <c r="E22" s="15">
        <v>0.0</v>
      </c>
      <c r="F22" s="15">
        <v>2.0</v>
      </c>
      <c r="G22" s="15">
        <v>1.18</v>
      </c>
      <c r="H22" s="15">
        <v>7.0</v>
      </c>
      <c r="I22" s="15">
        <v>43.0</v>
      </c>
      <c r="J22" s="15">
        <v>6.0</v>
      </c>
      <c r="K22" s="16" t="s">
        <v>11</v>
      </c>
      <c r="L22" s="6"/>
      <c r="M22" s="6"/>
      <c r="N22" s="6"/>
      <c r="O22" s="7"/>
      <c r="P22" s="8"/>
    </row>
    <row r="23">
      <c r="A23" s="8"/>
      <c r="B23" s="15" t="s">
        <v>36</v>
      </c>
      <c r="C23" s="15">
        <v>3.0</v>
      </c>
      <c r="D23" s="15">
        <v>1.0</v>
      </c>
      <c r="E23" s="15">
        <v>0.0</v>
      </c>
      <c r="F23" s="15">
        <v>2.0</v>
      </c>
      <c r="G23" s="15">
        <v>2.26</v>
      </c>
      <c r="H23" s="15">
        <v>7.0</v>
      </c>
      <c r="I23" s="15">
        <v>20.0</v>
      </c>
      <c r="J23" s="15">
        <v>7.0</v>
      </c>
      <c r="K23" s="16" t="s">
        <v>11</v>
      </c>
      <c r="L23" s="6"/>
      <c r="M23" s="6"/>
      <c r="N23" s="6"/>
      <c r="O23" s="7"/>
      <c r="P23" s="8"/>
    </row>
    <row r="24">
      <c r="A24" s="8"/>
      <c r="B24" s="15" t="s">
        <v>37</v>
      </c>
      <c r="C24" s="15">
        <v>3.0</v>
      </c>
      <c r="D24" s="15">
        <v>1.0</v>
      </c>
      <c r="E24" s="15">
        <v>0.0</v>
      </c>
      <c r="F24" s="15">
        <v>2.0</v>
      </c>
      <c r="G24" s="15">
        <v>1.46</v>
      </c>
      <c r="H24" s="15">
        <v>6.0</v>
      </c>
      <c r="I24" s="15">
        <v>35.0</v>
      </c>
      <c r="J24" s="15">
        <v>8.0</v>
      </c>
      <c r="K24" s="16" t="s">
        <v>13</v>
      </c>
      <c r="L24" s="6"/>
      <c r="M24" s="6"/>
      <c r="N24" s="6"/>
      <c r="O24" s="7"/>
      <c r="P24" s="8"/>
    </row>
    <row r="25">
      <c r="A25" s="8"/>
      <c r="B25" s="15" t="s">
        <v>38</v>
      </c>
      <c r="C25" s="15">
        <v>3.0</v>
      </c>
      <c r="D25" s="15">
        <v>1.0</v>
      </c>
      <c r="E25" s="15">
        <v>0.0</v>
      </c>
      <c r="F25" s="15">
        <v>2.0</v>
      </c>
      <c r="G25" s="15">
        <v>2.2</v>
      </c>
      <c r="H25" s="15">
        <v>6.0</v>
      </c>
      <c r="I25" s="15">
        <v>21.0</v>
      </c>
      <c r="J25" s="15">
        <v>9.0</v>
      </c>
      <c r="K25" s="16" t="s">
        <v>13</v>
      </c>
      <c r="L25" s="6"/>
      <c r="M25" s="6"/>
      <c r="N25" s="6"/>
      <c r="O25" s="7"/>
      <c r="P25" s="8"/>
    </row>
    <row r="26">
      <c r="A26" s="8"/>
      <c r="B26" s="15" t="s">
        <v>39</v>
      </c>
      <c r="C26" s="15">
        <v>3.0</v>
      </c>
      <c r="D26" s="15">
        <v>1.0</v>
      </c>
      <c r="E26" s="15">
        <v>0.0</v>
      </c>
      <c r="F26" s="15">
        <v>2.0</v>
      </c>
      <c r="G26" s="15">
        <v>2.81</v>
      </c>
      <c r="H26" s="15">
        <v>6.0</v>
      </c>
      <c r="I26" s="15">
        <v>12.0</v>
      </c>
      <c r="J26" s="15">
        <v>10.0</v>
      </c>
      <c r="K26" s="16" t="s">
        <v>13</v>
      </c>
      <c r="L26" s="6"/>
      <c r="M26" s="6"/>
      <c r="N26" s="6"/>
      <c r="O26" s="7"/>
      <c r="P26" s="8"/>
    </row>
    <row r="27">
      <c r="A27" s="8"/>
      <c r="B27" s="15" t="s">
        <v>40</v>
      </c>
      <c r="C27" s="15">
        <v>3.0</v>
      </c>
      <c r="D27" s="15">
        <v>1.0</v>
      </c>
      <c r="E27" s="15">
        <v>0.0</v>
      </c>
      <c r="F27" s="15">
        <v>2.0</v>
      </c>
      <c r="G27" s="15">
        <v>1.07</v>
      </c>
      <c r="H27" s="15">
        <v>6.0</v>
      </c>
      <c r="I27" s="15">
        <v>46.0</v>
      </c>
      <c r="J27" s="15">
        <v>12.0</v>
      </c>
      <c r="K27" s="16" t="s">
        <v>13</v>
      </c>
      <c r="L27" s="6"/>
      <c r="M27" s="6"/>
      <c r="N27" s="6"/>
      <c r="O27" s="7"/>
      <c r="P27" s="8"/>
    </row>
    <row r="28">
      <c r="A28" s="8"/>
      <c r="B28" s="15" t="s">
        <v>41</v>
      </c>
      <c r="C28" s="15">
        <v>3.0</v>
      </c>
      <c r="D28" s="15">
        <v>1.0</v>
      </c>
      <c r="E28" s="15">
        <v>0.0</v>
      </c>
      <c r="F28" s="15">
        <v>2.0</v>
      </c>
      <c r="G28" s="15">
        <v>0.71</v>
      </c>
      <c r="H28" s="15">
        <v>6.0</v>
      </c>
      <c r="I28" s="15">
        <v>63.0</v>
      </c>
      <c r="J28" s="15">
        <v>14.0</v>
      </c>
      <c r="K28" s="16" t="s">
        <v>13</v>
      </c>
      <c r="L28" s="6"/>
      <c r="M28" s="6"/>
      <c r="N28" s="6"/>
      <c r="O28" s="7"/>
      <c r="P28" s="8"/>
    </row>
    <row r="29">
      <c r="A29" s="8"/>
      <c r="B29" s="15" t="s">
        <v>42</v>
      </c>
      <c r="C29" s="15">
        <v>3.0</v>
      </c>
      <c r="D29" s="15">
        <v>1.0</v>
      </c>
      <c r="E29" s="15">
        <v>0.0</v>
      </c>
      <c r="F29" s="15">
        <v>2.0</v>
      </c>
      <c r="G29" s="15">
        <v>1.09</v>
      </c>
      <c r="H29" s="15">
        <v>6.0</v>
      </c>
      <c r="I29" s="15">
        <v>45.0</v>
      </c>
      <c r="J29" s="15">
        <v>9.0</v>
      </c>
      <c r="K29" s="16" t="s">
        <v>13</v>
      </c>
      <c r="L29" s="6"/>
      <c r="M29" s="6"/>
      <c r="N29" s="6"/>
      <c r="O29" s="7"/>
      <c r="P29" s="8"/>
    </row>
    <row r="30">
      <c r="A30" s="8"/>
      <c r="B30" s="15" t="s">
        <v>43</v>
      </c>
      <c r="C30" s="15">
        <v>3.0</v>
      </c>
      <c r="D30" s="15">
        <v>1.0</v>
      </c>
      <c r="E30" s="15">
        <v>0.0</v>
      </c>
      <c r="F30" s="15">
        <v>2.0</v>
      </c>
      <c r="G30" s="15">
        <v>4.83</v>
      </c>
      <c r="H30" s="15">
        <v>6.0</v>
      </c>
      <c r="I30" s="15">
        <v>6.0</v>
      </c>
      <c r="J30" s="15">
        <v>10.0</v>
      </c>
      <c r="K30" s="16" t="s">
        <v>13</v>
      </c>
      <c r="L30" s="6"/>
      <c r="M30" s="6"/>
      <c r="N30" s="6"/>
      <c r="O30" s="7"/>
      <c r="P30" s="8"/>
    </row>
    <row r="31">
      <c r="A31" s="8"/>
      <c r="B31" s="15" t="s">
        <v>44</v>
      </c>
      <c r="C31" s="15">
        <v>3.0</v>
      </c>
      <c r="D31" s="15">
        <v>0.0</v>
      </c>
      <c r="E31" s="15">
        <v>1.0</v>
      </c>
      <c r="F31" s="15">
        <v>2.0</v>
      </c>
      <c r="G31" s="15">
        <v>0.44</v>
      </c>
      <c r="H31" s="15">
        <v>4.0</v>
      </c>
      <c r="I31" s="15">
        <v>74.0</v>
      </c>
      <c r="J31" s="15">
        <v>10.0</v>
      </c>
      <c r="K31" s="16" t="s">
        <v>23</v>
      </c>
      <c r="L31" s="6"/>
      <c r="M31" s="6"/>
      <c r="N31" s="6"/>
      <c r="O31" s="7"/>
      <c r="P31" s="8"/>
    </row>
    <row r="32">
      <c r="A32" s="8"/>
      <c r="B32" s="15" t="s">
        <v>45</v>
      </c>
      <c r="C32" s="15">
        <v>3.0</v>
      </c>
      <c r="D32" s="15">
        <v>0.0</v>
      </c>
      <c r="E32" s="15">
        <v>0.0</v>
      </c>
      <c r="F32" s="15">
        <v>3.0</v>
      </c>
      <c r="G32" s="15">
        <v>0.88</v>
      </c>
      <c r="H32" s="15">
        <v>3.0</v>
      </c>
      <c r="I32" s="15">
        <v>54.0</v>
      </c>
      <c r="J32" s="15">
        <v>12.0</v>
      </c>
      <c r="K32" s="16" t="s">
        <v>46</v>
      </c>
      <c r="L32" s="6"/>
      <c r="M32" s="6"/>
      <c r="N32" s="6"/>
      <c r="O32" s="7"/>
      <c r="P32" s="8"/>
    </row>
    <row r="33">
      <c r="A33" s="8"/>
      <c r="B33" s="15" t="s">
        <v>47</v>
      </c>
      <c r="C33" s="15">
        <v>3.0</v>
      </c>
      <c r="D33" s="15">
        <v>1.0</v>
      </c>
      <c r="E33" s="15">
        <v>0.0</v>
      </c>
      <c r="F33" s="15">
        <v>2.0</v>
      </c>
      <c r="G33" s="15">
        <v>0.39</v>
      </c>
      <c r="H33" s="15">
        <v>3.0</v>
      </c>
      <c r="I33" s="15">
        <v>75.0</v>
      </c>
      <c r="J33" s="15">
        <v>9.0</v>
      </c>
      <c r="K33" s="16" t="s">
        <v>46</v>
      </c>
      <c r="L33" s="6"/>
      <c r="M33" s="6"/>
      <c r="N33" s="6"/>
      <c r="O33" s="7"/>
      <c r="P33" s="8"/>
    </row>
    <row r="34">
      <c r="A34" s="8"/>
      <c r="B34" s="15" t="s">
        <v>48</v>
      </c>
      <c r="C34" s="15">
        <v>3.0</v>
      </c>
      <c r="D34" s="15">
        <v>0.0</v>
      </c>
      <c r="E34" s="15">
        <v>0.0</v>
      </c>
      <c r="F34" s="15">
        <v>3.0</v>
      </c>
      <c r="G34" s="15">
        <v>0.29</v>
      </c>
      <c r="H34" s="15">
        <v>3.0</v>
      </c>
      <c r="I34" s="15">
        <v>78.0</v>
      </c>
      <c r="J34" s="15">
        <v>16.0</v>
      </c>
      <c r="K34" s="16" t="s">
        <v>46</v>
      </c>
      <c r="L34" s="6"/>
      <c r="M34" s="6"/>
      <c r="N34" s="6"/>
      <c r="O34" s="7"/>
      <c r="P34" s="8"/>
    </row>
    <row r="35">
      <c r="A35" s="8"/>
      <c r="B35" s="15" t="s">
        <v>49</v>
      </c>
      <c r="C35" s="15">
        <v>3.0</v>
      </c>
      <c r="D35" s="15">
        <v>1.0</v>
      </c>
      <c r="E35" s="15">
        <v>0.0</v>
      </c>
      <c r="F35" s="15">
        <v>2.0</v>
      </c>
      <c r="G35" s="15">
        <v>0.83</v>
      </c>
      <c r="H35" s="15">
        <v>2.0</v>
      </c>
      <c r="I35" s="15">
        <v>57.0</v>
      </c>
      <c r="J35" s="15">
        <v>10.0</v>
      </c>
      <c r="K35" s="16" t="s">
        <v>50</v>
      </c>
      <c r="L35" s="6"/>
      <c r="M35" s="6"/>
      <c r="N35" s="6"/>
      <c r="O35" s="7"/>
      <c r="P35" s="8"/>
    </row>
    <row r="36">
      <c r="A36" s="8"/>
      <c r="B36" s="15" t="s">
        <v>51</v>
      </c>
      <c r="C36" s="15">
        <v>3.0</v>
      </c>
      <c r="D36" s="15">
        <v>0.0</v>
      </c>
      <c r="E36" s="15">
        <v>2.0</v>
      </c>
      <c r="F36" s="15">
        <v>1.0</v>
      </c>
      <c r="G36" s="15">
        <v>0.1</v>
      </c>
      <c r="H36" s="15">
        <v>1.0</v>
      </c>
      <c r="I36" s="15">
        <v>87.0</v>
      </c>
      <c r="J36" s="15">
        <v>45.0</v>
      </c>
      <c r="K36" s="16" t="s">
        <v>26</v>
      </c>
      <c r="L36" s="6"/>
      <c r="M36" s="6"/>
      <c r="N36" s="6"/>
      <c r="O36" s="7"/>
      <c r="P36" s="8"/>
    </row>
    <row r="37">
      <c r="A37" s="8"/>
      <c r="B37" s="15" t="s">
        <v>52</v>
      </c>
      <c r="C37" s="15">
        <v>3.0</v>
      </c>
      <c r="D37" s="15">
        <v>1.0</v>
      </c>
      <c r="E37" s="15">
        <v>0.0</v>
      </c>
      <c r="F37" s="15">
        <v>2.0</v>
      </c>
      <c r="G37" s="15">
        <v>1.81</v>
      </c>
      <c r="H37" s="15">
        <v>1.0</v>
      </c>
      <c r="I37" s="15">
        <v>29.0</v>
      </c>
      <c r="J37" s="15">
        <v>9.0</v>
      </c>
      <c r="K37" s="16" t="s">
        <v>26</v>
      </c>
      <c r="L37" s="6"/>
      <c r="M37" s="6"/>
      <c r="N37" s="6"/>
      <c r="O37" s="7"/>
      <c r="P37" s="8"/>
    </row>
    <row r="38">
      <c r="A38" s="8"/>
      <c r="B38" s="15" t="s">
        <v>53</v>
      </c>
      <c r="C38" s="15">
        <v>3.0</v>
      </c>
      <c r="D38" s="15">
        <v>0.0</v>
      </c>
      <c r="E38" s="15">
        <v>0.0</v>
      </c>
      <c r="F38" s="15">
        <v>3.0</v>
      </c>
      <c r="G38" s="15">
        <v>0.31</v>
      </c>
      <c r="H38" s="15">
        <v>1.0</v>
      </c>
      <c r="I38" s="15">
        <v>77.0</v>
      </c>
      <c r="J38" s="15">
        <v>21.0</v>
      </c>
      <c r="K38" s="16" t="s">
        <v>26</v>
      </c>
      <c r="L38" s="6"/>
      <c r="M38" s="6"/>
      <c r="N38" s="6"/>
      <c r="O38" s="7"/>
      <c r="P38" s="8"/>
    </row>
    <row r="39">
      <c r="A39" s="8"/>
      <c r="B39" s="17" t="s">
        <v>54</v>
      </c>
      <c r="C39" s="17">
        <v>2.0</v>
      </c>
      <c r="D39" s="17">
        <v>1.0</v>
      </c>
      <c r="E39" s="17">
        <v>0.0</v>
      </c>
      <c r="F39" s="17">
        <v>1.0</v>
      </c>
      <c r="G39" s="17">
        <v>4.2</v>
      </c>
      <c r="H39" s="17">
        <v>9.0</v>
      </c>
      <c r="I39" s="17">
        <v>9.0</v>
      </c>
      <c r="J39" s="17">
        <v>7.0</v>
      </c>
      <c r="K39" s="18" t="s">
        <v>15</v>
      </c>
      <c r="L39" s="6"/>
      <c r="M39" s="6"/>
      <c r="N39" s="6"/>
      <c r="O39" s="7"/>
      <c r="P39" s="8"/>
    </row>
    <row r="40">
      <c r="A40" s="8"/>
      <c r="B40" s="17" t="s">
        <v>55</v>
      </c>
      <c r="C40" s="17">
        <v>2.0</v>
      </c>
      <c r="D40" s="17">
        <v>1.0</v>
      </c>
      <c r="E40" s="17">
        <v>0.0</v>
      </c>
      <c r="F40" s="17">
        <v>1.0</v>
      </c>
      <c r="G40" s="17">
        <v>4.94</v>
      </c>
      <c r="H40" s="17">
        <v>9.0</v>
      </c>
      <c r="I40" s="17">
        <v>4.0</v>
      </c>
      <c r="J40" s="17">
        <v>9.0</v>
      </c>
      <c r="K40" s="18" t="s">
        <v>15</v>
      </c>
      <c r="L40" s="6"/>
      <c r="M40" s="6"/>
      <c r="N40" s="6"/>
      <c r="O40" s="7"/>
      <c r="P40" s="8"/>
    </row>
    <row r="41">
      <c r="A41" s="8"/>
      <c r="B41" s="17" t="s">
        <v>56</v>
      </c>
      <c r="C41" s="17">
        <v>2.0</v>
      </c>
      <c r="D41" s="17">
        <v>1.0</v>
      </c>
      <c r="E41" s="17">
        <v>0.0</v>
      </c>
      <c r="F41" s="17">
        <v>1.0</v>
      </c>
      <c r="G41" s="17">
        <v>4.88</v>
      </c>
      <c r="H41" s="17">
        <v>9.0</v>
      </c>
      <c r="I41" s="17">
        <v>5.0</v>
      </c>
      <c r="J41" s="17">
        <v>7.0</v>
      </c>
      <c r="K41" s="18" t="s">
        <v>15</v>
      </c>
      <c r="L41" s="6"/>
      <c r="M41" s="6"/>
      <c r="N41" s="6"/>
      <c r="O41" s="7"/>
      <c r="P41" s="8"/>
    </row>
    <row r="42">
      <c r="A42" s="8"/>
      <c r="B42" s="17" t="s">
        <v>57</v>
      </c>
      <c r="C42" s="17">
        <v>2.0</v>
      </c>
      <c r="D42" s="17">
        <v>1.0</v>
      </c>
      <c r="E42" s="17">
        <v>0.0</v>
      </c>
      <c r="F42" s="17">
        <v>1.0</v>
      </c>
      <c r="G42" s="17">
        <v>2.71</v>
      </c>
      <c r="H42" s="17">
        <v>9.0</v>
      </c>
      <c r="I42" s="17">
        <v>15.0</v>
      </c>
      <c r="J42" s="17">
        <v>6.0</v>
      </c>
      <c r="K42" s="18" t="s">
        <v>15</v>
      </c>
      <c r="L42" s="6"/>
      <c r="M42" s="6"/>
      <c r="N42" s="6"/>
      <c r="O42" s="7"/>
      <c r="P42" s="8"/>
    </row>
    <row r="43">
      <c r="A43" s="8"/>
      <c r="B43" s="17" t="s">
        <v>58</v>
      </c>
      <c r="C43" s="17">
        <v>2.0</v>
      </c>
      <c r="D43" s="17">
        <v>1.0</v>
      </c>
      <c r="E43" s="17">
        <v>0.0</v>
      </c>
      <c r="F43" s="17">
        <v>1.0</v>
      </c>
      <c r="G43" s="17">
        <v>4.78</v>
      </c>
      <c r="H43" s="17">
        <v>9.0</v>
      </c>
      <c r="I43" s="17">
        <v>7.0</v>
      </c>
      <c r="J43" s="17">
        <v>9.0</v>
      </c>
      <c r="K43" s="18" t="s">
        <v>15</v>
      </c>
      <c r="L43" s="6"/>
      <c r="M43" s="6"/>
      <c r="N43" s="6"/>
      <c r="O43" s="7"/>
      <c r="P43" s="8"/>
    </row>
    <row r="44">
      <c r="A44" s="8"/>
      <c r="B44" s="17" t="s">
        <v>59</v>
      </c>
      <c r="C44" s="17">
        <v>2.0</v>
      </c>
      <c r="D44" s="17">
        <v>0.0</v>
      </c>
      <c r="E44" s="17">
        <v>0.0</v>
      </c>
      <c r="F44" s="17">
        <v>2.0</v>
      </c>
      <c r="G44" s="17">
        <v>2.16</v>
      </c>
      <c r="H44" s="17">
        <v>9.0</v>
      </c>
      <c r="I44" s="17">
        <v>24.0</v>
      </c>
      <c r="J44" s="17">
        <v>7.0</v>
      </c>
      <c r="K44" s="18" t="s">
        <v>15</v>
      </c>
      <c r="L44" s="6"/>
      <c r="M44" s="6"/>
      <c r="N44" s="6"/>
      <c r="O44" s="7"/>
      <c r="P44" s="8"/>
    </row>
    <row r="45">
      <c r="A45" s="8"/>
      <c r="B45" s="17" t="s">
        <v>60</v>
      </c>
      <c r="C45" s="17">
        <v>2.0</v>
      </c>
      <c r="D45" s="17">
        <v>0.0</v>
      </c>
      <c r="E45" s="17">
        <v>0.0</v>
      </c>
      <c r="F45" s="17">
        <v>2.0</v>
      </c>
      <c r="G45" s="17">
        <v>2.72</v>
      </c>
      <c r="H45" s="17">
        <v>8.0</v>
      </c>
      <c r="I45" s="17">
        <v>14.0</v>
      </c>
      <c r="J45" s="17">
        <v>8.0</v>
      </c>
      <c r="K45" s="18" t="s">
        <v>17</v>
      </c>
      <c r="L45" s="6"/>
      <c r="M45" s="6"/>
      <c r="N45" s="6"/>
      <c r="O45" s="7"/>
      <c r="P45" s="8"/>
    </row>
    <row r="46">
      <c r="A46" s="8"/>
      <c r="B46" s="17" t="s">
        <v>61</v>
      </c>
      <c r="C46" s="17">
        <v>2.0</v>
      </c>
      <c r="D46" s="17">
        <v>1.0</v>
      </c>
      <c r="E46" s="17">
        <v>0.0</v>
      </c>
      <c r="F46" s="17">
        <v>1.0</v>
      </c>
      <c r="G46" s="17">
        <v>2.57</v>
      </c>
      <c r="H46" s="17">
        <v>8.0</v>
      </c>
      <c r="I46" s="17">
        <v>17.0</v>
      </c>
      <c r="J46" s="17">
        <v>8.0</v>
      </c>
      <c r="K46" s="18" t="s">
        <v>17</v>
      </c>
      <c r="L46" s="6"/>
      <c r="M46" s="6"/>
      <c r="N46" s="6"/>
      <c r="O46" s="7"/>
      <c r="P46" s="8"/>
    </row>
    <row r="47">
      <c r="A47" s="8"/>
      <c r="B47" s="17" t="s">
        <v>62</v>
      </c>
      <c r="C47" s="17">
        <v>2.0</v>
      </c>
      <c r="D47" s="17">
        <v>1.0</v>
      </c>
      <c r="E47" s="17">
        <v>0.0</v>
      </c>
      <c r="F47" s="17">
        <v>1.0</v>
      </c>
      <c r="G47" s="17">
        <v>1.37</v>
      </c>
      <c r="H47" s="17">
        <v>8.0</v>
      </c>
      <c r="I47" s="17">
        <v>40.0</v>
      </c>
      <c r="J47" s="17">
        <v>9.0</v>
      </c>
      <c r="K47" s="18" t="s">
        <v>17</v>
      </c>
      <c r="L47" s="6"/>
      <c r="M47" s="6"/>
      <c r="N47" s="6"/>
      <c r="O47" s="7"/>
      <c r="P47" s="8"/>
    </row>
    <row r="48">
      <c r="A48" s="8"/>
      <c r="B48" s="17" t="s">
        <v>63</v>
      </c>
      <c r="C48" s="17">
        <v>2.0</v>
      </c>
      <c r="D48" s="17">
        <v>1.0</v>
      </c>
      <c r="E48" s="17">
        <v>0.0</v>
      </c>
      <c r="F48" s="17">
        <v>1.0</v>
      </c>
      <c r="G48" s="17">
        <v>3.29</v>
      </c>
      <c r="H48" s="17">
        <v>8.0</v>
      </c>
      <c r="I48" s="17">
        <v>11.0</v>
      </c>
      <c r="J48" s="17">
        <v>7.0</v>
      </c>
      <c r="K48" s="18" t="s">
        <v>17</v>
      </c>
      <c r="L48" s="6"/>
      <c r="M48" s="6"/>
      <c r="N48" s="6"/>
      <c r="O48" s="7"/>
      <c r="P48" s="8"/>
    </row>
    <row r="49">
      <c r="A49" s="8"/>
      <c r="B49" s="17" t="s">
        <v>64</v>
      </c>
      <c r="C49" s="17">
        <v>2.0</v>
      </c>
      <c r="D49" s="17">
        <v>0.0</v>
      </c>
      <c r="E49" s="17">
        <v>0.0</v>
      </c>
      <c r="F49" s="17">
        <v>2.0</v>
      </c>
      <c r="G49" s="17">
        <v>5.17</v>
      </c>
      <c r="H49" s="17">
        <v>8.0</v>
      </c>
      <c r="I49" s="17">
        <v>3.0</v>
      </c>
      <c r="J49" s="17">
        <v>7.0</v>
      </c>
      <c r="K49" s="18" t="s">
        <v>17</v>
      </c>
      <c r="L49" s="6"/>
      <c r="M49" s="6"/>
      <c r="N49" s="6"/>
      <c r="O49" s="7"/>
      <c r="P49" s="8"/>
    </row>
    <row r="50">
      <c r="A50" s="8"/>
      <c r="B50" s="17" t="s">
        <v>65</v>
      </c>
      <c r="C50" s="17">
        <v>2.0</v>
      </c>
      <c r="D50" s="17">
        <v>1.0</v>
      </c>
      <c r="E50" s="17">
        <v>0.0</v>
      </c>
      <c r="F50" s="17">
        <v>1.0</v>
      </c>
      <c r="G50" s="17">
        <v>1.52</v>
      </c>
      <c r="H50" s="17">
        <v>7.0</v>
      </c>
      <c r="I50" s="17">
        <v>34.0</v>
      </c>
      <c r="J50" s="17">
        <v>6.0</v>
      </c>
      <c r="K50" s="18" t="s">
        <v>11</v>
      </c>
      <c r="L50" s="6"/>
      <c r="M50" s="6"/>
      <c r="N50" s="6"/>
      <c r="O50" s="7"/>
      <c r="P50" s="8"/>
    </row>
    <row r="51">
      <c r="A51" s="8"/>
      <c r="B51" s="17" t="s">
        <v>66</v>
      </c>
      <c r="C51" s="17">
        <v>2.0</v>
      </c>
      <c r="D51" s="17">
        <v>0.0</v>
      </c>
      <c r="E51" s="17">
        <v>0.0</v>
      </c>
      <c r="F51" s="17">
        <v>2.0</v>
      </c>
      <c r="G51" s="17">
        <v>1.6</v>
      </c>
      <c r="H51" s="17">
        <v>7.0</v>
      </c>
      <c r="I51" s="17">
        <v>32.0</v>
      </c>
      <c r="J51" s="17">
        <v>6.0</v>
      </c>
      <c r="K51" s="18" t="s">
        <v>11</v>
      </c>
      <c r="L51" s="6"/>
      <c r="M51" s="6"/>
      <c r="N51" s="6"/>
      <c r="O51" s="7"/>
      <c r="P51" s="8"/>
    </row>
    <row r="52">
      <c r="A52" s="8"/>
      <c r="B52" s="17" t="s">
        <v>67</v>
      </c>
      <c r="C52" s="17">
        <v>2.0</v>
      </c>
      <c r="D52" s="17">
        <v>0.0</v>
      </c>
      <c r="E52" s="17">
        <v>0.0</v>
      </c>
      <c r="F52" s="17">
        <v>2.0</v>
      </c>
      <c r="G52" s="17">
        <v>2.44</v>
      </c>
      <c r="H52" s="17">
        <v>7.0</v>
      </c>
      <c r="I52" s="17">
        <v>18.0</v>
      </c>
      <c r="J52" s="17">
        <v>8.0</v>
      </c>
      <c r="K52" s="18" t="s">
        <v>11</v>
      </c>
      <c r="L52" s="6"/>
      <c r="M52" s="6"/>
      <c r="N52" s="6"/>
      <c r="O52" s="7"/>
      <c r="P52" s="8"/>
    </row>
    <row r="53">
      <c r="A53" s="8"/>
      <c r="B53" s="17" t="s">
        <v>68</v>
      </c>
      <c r="C53" s="17">
        <v>2.0</v>
      </c>
      <c r="D53" s="17">
        <v>0.0</v>
      </c>
      <c r="E53" s="17">
        <v>0.0</v>
      </c>
      <c r="F53" s="17">
        <v>2.0</v>
      </c>
      <c r="G53" s="17">
        <v>0.87</v>
      </c>
      <c r="H53" s="17">
        <v>6.0</v>
      </c>
      <c r="I53" s="17">
        <v>56.0</v>
      </c>
      <c r="J53" s="17">
        <v>10.0</v>
      </c>
      <c r="K53" s="18" t="s">
        <v>13</v>
      </c>
      <c r="L53" s="6"/>
      <c r="M53" s="6"/>
      <c r="N53" s="6"/>
      <c r="O53" s="7"/>
      <c r="P53" s="8"/>
    </row>
    <row r="54">
      <c r="A54" s="8"/>
      <c r="B54" s="17" t="s">
        <v>69</v>
      </c>
      <c r="C54" s="17">
        <v>2.0</v>
      </c>
      <c r="D54" s="17">
        <v>1.0</v>
      </c>
      <c r="E54" s="17">
        <v>0.0</v>
      </c>
      <c r="F54" s="17">
        <v>1.0</v>
      </c>
      <c r="G54" s="17">
        <v>1.31</v>
      </c>
      <c r="H54" s="17">
        <v>6.0</v>
      </c>
      <c r="I54" s="17">
        <v>41.0</v>
      </c>
      <c r="J54" s="17">
        <v>11.0</v>
      </c>
      <c r="K54" s="18" t="s">
        <v>13</v>
      </c>
      <c r="L54" s="6"/>
      <c r="M54" s="6"/>
      <c r="N54" s="6"/>
      <c r="O54" s="7"/>
      <c r="P54" s="8"/>
    </row>
    <row r="55">
      <c r="A55" s="8"/>
      <c r="B55" s="17" t="s">
        <v>70</v>
      </c>
      <c r="C55" s="17">
        <v>2.0</v>
      </c>
      <c r="D55" s="17">
        <v>1.0</v>
      </c>
      <c r="E55" s="17">
        <v>0.0</v>
      </c>
      <c r="F55" s="17">
        <v>1.0</v>
      </c>
      <c r="G55" s="17">
        <v>0.78</v>
      </c>
      <c r="H55" s="17">
        <v>6.0</v>
      </c>
      <c r="I55" s="17">
        <v>61.0</v>
      </c>
      <c r="J55" s="17">
        <v>10.0</v>
      </c>
      <c r="K55" s="18" t="s">
        <v>13</v>
      </c>
      <c r="L55" s="6"/>
      <c r="M55" s="6"/>
      <c r="N55" s="6"/>
      <c r="O55" s="7"/>
      <c r="P55" s="8"/>
    </row>
    <row r="56">
      <c r="A56" s="8"/>
      <c r="B56" s="17" t="s">
        <v>71</v>
      </c>
      <c r="C56" s="17">
        <v>2.0</v>
      </c>
      <c r="D56" s="17">
        <v>1.0</v>
      </c>
      <c r="E56" s="17">
        <v>0.0</v>
      </c>
      <c r="F56" s="17">
        <v>1.0</v>
      </c>
      <c r="G56" s="17">
        <v>2.19</v>
      </c>
      <c r="H56" s="17">
        <v>6.0</v>
      </c>
      <c r="I56" s="17">
        <v>22.0</v>
      </c>
      <c r="J56" s="17">
        <v>10.0</v>
      </c>
      <c r="K56" s="18" t="s">
        <v>13</v>
      </c>
      <c r="L56" s="6"/>
      <c r="M56" s="6"/>
      <c r="N56" s="6"/>
      <c r="O56" s="7"/>
      <c r="P56" s="8"/>
    </row>
    <row r="57">
      <c r="A57" s="8"/>
      <c r="B57" s="17" t="s">
        <v>72</v>
      </c>
      <c r="C57" s="17">
        <v>2.0</v>
      </c>
      <c r="D57" s="17">
        <v>0.0</v>
      </c>
      <c r="E57" s="17">
        <v>0.0</v>
      </c>
      <c r="F57" s="17">
        <v>2.0</v>
      </c>
      <c r="G57" s="17">
        <v>0.99</v>
      </c>
      <c r="H57" s="17">
        <v>6.0</v>
      </c>
      <c r="I57" s="17">
        <v>48.0</v>
      </c>
      <c r="J57" s="17">
        <v>15.0</v>
      </c>
      <c r="K57" s="18" t="s">
        <v>13</v>
      </c>
      <c r="L57" s="6"/>
      <c r="M57" s="6"/>
      <c r="N57" s="6"/>
      <c r="O57" s="7"/>
      <c r="P57" s="8"/>
    </row>
    <row r="58">
      <c r="A58" s="8"/>
      <c r="B58" s="17" t="s">
        <v>73</v>
      </c>
      <c r="C58" s="17">
        <v>2.0</v>
      </c>
      <c r="D58" s="17">
        <v>1.0</v>
      </c>
      <c r="E58" s="17">
        <v>0.0</v>
      </c>
      <c r="F58" s="17">
        <v>1.0</v>
      </c>
      <c r="G58" s="17">
        <v>1.42</v>
      </c>
      <c r="H58" s="17">
        <v>6.0</v>
      </c>
      <c r="I58" s="17">
        <v>39.0</v>
      </c>
      <c r="J58" s="17">
        <v>11.0</v>
      </c>
      <c r="K58" s="18" t="s">
        <v>13</v>
      </c>
      <c r="L58" s="6"/>
      <c r="M58" s="6"/>
      <c r="N58" s="6"/>
      <c r="O58" s="7"/>
      <c r="P58" s="8"/>
    </row>
    <row r="59">
      <c r="A59" s="8"/>
      <c r="B59" s="17" t="s">
        <v>74</v>
      </c>
      <c r="C59" s="17">
        <v>2.0</v>
      </c>
      <c r="D59" s="17">
        <v>0.0</v>
      </c>
      <c r="E59" s="17">
        <v>0.0</v>
      </c>
      <c r="F59" s="17">
        <v>2.0</v>
      </c>
      <c r="G59" s="17">
        <v>1.27</v>
      </c>
      <c r="H59" s="17">
        <v>6.0</v>
      </c>
      <c r="I59" s="17">
        <v>42.0</v>
      </c>
      <c r="J59" s="17">
        <v>6.0</v>
      </c>
      <c r="K59" s="18" t="s">
        <v>13</v>
      </c>
      <c r="L59" s="6"/>
      <c r="M59" s="6"/>
      <c r="N59" s="6"/>
      <c r="O59" s="7"/>
      <c r="P59" s="8"/>
    </row>
    <row r="60">
      <c r="A60" s="8"/>
      <c r="B60" s="17" t="s">
        <v>75</v>
      </c>
      <c r="C60" s="17">
        <v>2.0</v>
      </c>
      <c r="D60" s="17">
        <v>0.0</v>
      </c>
      <c r="E60" s="17">
        <v>0.0</v>
      </c>
      <c r="F60" s="17">
        <v>2.0</v>
      </c>
      <c r="G60" s="17">
        <v>2.62</v>
      </c>
      <c r="H60" s="17">
        <v>6.0</v>
      </c>
      <c r="I60" s="17">
        <v>16.0</v>
      </c>
      <c r="J60" s="17">
        <v>8.0</v>
      </c>
      <c r="K60" s="18" t="s">
        <v>13</v>
      </c>
      <c r="L60" s="6"/>
      <c r="M60" s="6"/>
      <c r="N60" s="6"/>
      <c r="O60" s="7"/>
      <c r="P60" s="8"/>
    </row>
    <row r="61">
      <c r="A61" s="8"/>
      <c r="B61" s="17" t="s">
        <v>76</v>
      </c>
      <c r="C61" s="17">
        <v>2.0</v>
      </c>
      <c r="D61" s="17">
        <v>0.0</v>
      </c>
      <c r="E61" s="17">
        <v>0.0</v>
      </c>
      <c r="F61" s="17">
        <v>2.0</v>
      </c>
      <c r="G61" s="17">
        <v>1.93</v>
      </c>
      <c r="H61" s="17">
        <v>6.0</v>
      </c>
      <c r="I61" s="17">
        <v>25.0</v>
      </c>
      <c r="J61" s="17">
        <v>6.0</v>
      </c>
      <c r="K61" s="18" t="s">
        <v>13</v>
      </c>
      <c r="L61" s="6"/>
      <c r="M61" s="6"/>
      <c r="N61" s="6"/>
      <c r="O61" s="7"/>
      <c r="P61" s="8"/>
    </row>
    <row r="62">
      <c r="A62" s="8"/>
      <c r="B62" s="17" t="s">
        <v>77</v>
      </c>
      <c r="C62" s="17">
        <v>2.0</v>
      </c>
      <c r="D62" s="17">
        <v>0.0</v>
      </c>
      <c r="E62" s="17">
        <v>0.0</v>
      </c>
      <c r="F62" s="17">
        <v>2.0</v>
      </c>
      <c r="G62" s="17">
        <v>1.45</v>
      </c>
      <c r="H62" s="17">
        <v>6.0</v>
      </c>
      <c r="I62" s="17">
        <v>36.0</v>
      </c>
      <c r="J62" s="17">
        <v>9.0</v>
      </c>
      <c r="K62" s="18" t="s">
        <v>13</v>
      </c>
      <c r="L62" s="6"/>
      <c r="M62" s="6"/>
      <c r="N62" s="6"/>
      <c r="O62" s="7"/>
      <c r="P62" s="8"/>
    </row>
    <row r="63">
      <c r="A63" s="8"/>
      <c r="B63" s="17" t="s">
        <v>78</v>
      </c>
      <c r="C63" s="17">
        <v>2.0</v>
      </c>
      <c r="D63" s="17">
        <v>0.0</v>
      </c>
      <c r="E63" s="17">
        <v>0.0</v>
      </c>
      <c r="F63" s="17">
        <v>2.0</v>
      </c>
      <c r="G63" s="17">
        <v>0.65</v>
      </c>
      <c r="H63" s="17">
        <v>5.0</v>
      </c>
      <c r="I63" s="17">
        <v>65.0</v>
      </c>
      <c r="J63" s="17">
        <v>8.0</v>
      </c>
      <c r="K63" s="18" t="s">
        <v>79</v>
      </c>
      <c r="L63" s="6"/>
      <c r="M63" s="6"/>
      <c r="N63" s="6"/>
      <c r="O63" s="7"/>
      <c r="P63" s="8"/>
    </row>
    <row r="64">
      <c r="A64" s="8"/>
      <c r="B64" s="17" t="s">
        <v>80</v>
      </c>
      <c r="C64" s="17">
        <v>2.0</v>
      </c>
      <c r="D64" s="17">
        <v>0.0</v>
      </c>
      <c r="E64" s="17">
        <v>0.0</v>
      </c>
      <c r="F64" s="17">
        <v>2.0</v>
      </c>
      <c r="G64" s="17">
        <v>0.65</v>
      </c>
      <c r="H64" s="17">
        <v>4.0</v>
      </c>
      <c r="I64" s="17">
        <v>66.0</v>
      </c>
      <c r="J64" s="17">
        <v>11.0</v>
      </c>
      <c r="K64" s="18" t="s">
        <v>23</v>
      </c>
      <c r="L64" s="6"/>
      <c r="M64" s="6"/>
      <c r="N64" s="6"/>
      <c r="O64" s="7"/>
      <c r="P64" s="8"/>
    </row>
    <row r="65">
      <c r="A65" s="8"/>
      <c r="B65" s="17" t="s">
        <v>81</v>
      </c>
      <c r="C65" s="17">
        <v>2.0</v>
      </c>
      <c r="D65" s="17">
        <v>1.0</v>
      </c>
      <c r="E65" s="17">
        <v>0.0</v>
      </c>
      <c r="F65" s="17">
        <v>1.0</v>
      </c>
      <c r="G65" s="17">
        <v>1.42</v>
      </c>
      <c r="H65" s="17">
        <v>3.0</v>
      </c>
      <c r="I65" s="17">
        <v>38.0</v>
      </c>
      <c r="J65" s="17">
        <v>10.0</v>
      </c>
      <c r="K65" s="18" t="s">
        <v>46</v>
      </c>
      <c r="L65" s="6"/>
      <c r="M65" s="6"/>
      <c r="N65" s="6"/>
      <c r="O65" s="7"/>
      <c r="P65" s="8"/>
    </row>
    <row r="66">
      <c r="A66" s="8"/>
      <c r="B66" s="17" t="s">
        <v>82</v>
      </c>
      <c r="C66" s="17">
        <v>2.0</v>
      </c>
      <c r="D66" s="17">
        <v>0.0</v>
      </c>
      <c r="E66" s="17">
        <v>2.0</v>
      </c>
      <c r="F66" s="17">
        <v>0.0</v>
      </c>
      <c r="G66" s="17">
        <v>0.22</v>
      </c>
      <c r="H66" s="17">
        <v>3.0</v>
      </c>
      <c r="I66" s="17">
        <v>82.0</v>
      </c>
      <c r="J66" s="17">
        <v>12.0</v>
      </c>
      <c r="K66" s="18" t="s">
        <v>46</v>
      </c>
      <c r="L66" s="6"/>
      <c r="M66" s="6"/>
      <c r="N66" s="6"/>
      <c r="O66" s="7"/>
      <c r="P66" s="8"/>
    </row>
    <row r="67">
      <c r="A67" s="8"/>
      <c r="B67" s="17" t="s">
        <v>83</v>
      </c>
      <c r="C67" s="17">
        <v>2.0</v>
      </c>
      <c r="D67" s="17">
        <v>0.0</v>
      </c>
      <c r="E67" s="17">
        <v>0.0</v>
      </c>
      <c r="F67" s="17">
        <v>2.0</v>
      </c>
      <c r="G67" s="17">
        <v>0.76</v>
      </c>
      <c r="H67" s="17">
        <v>3.0</v>
      </c>
      <c r="I67" s="17">
        <v>62.0</v>
      </c>
      <c r="J67" s="17">
        <v>8.0</v>
      </c>
      <c r="K67" s="18" t="s">
        <v>46</v>
      </c>
      <c r="L67" s="6"/>
      <c r="M67" s="6"/>
      <c r="N67" s="6"/>
      <c r="O67" s="7"/>
      <c r="P67" s="8"/>
    </row>
    <row r="68">
      <c r="A68" s="8"/>
      <c r="B68" s="17" t="s">
        <v>84</v>
      </c>
      <c r="C68" s="17">
        <v>2.0</v>
      </c>
      <c r="D68" s="17">
        <v>0.0</v>
      </c>
      <c r="E68" s="17">
        <v>0.0</v>
      </c>
      <c r="F68" s="17">
        <v>2.0</v>
      </c>
      <c r="G68" s="17">
        <v>0.97</v>
      </c>
      <c r="H68" s="17">
        <v>3.0</v>
      </c>
      <c r="I68" s="17">
        <v>50.0</v>
      </c>
      <c r="J68" s="17">
        <v>7.0</v>
      </c>
      <c r="K68" s="18" t="s">
        <v>46</v>
      </c>
      <c r="L68" s="6"/>
      <c r="M68" s="6"/>
      <c r="N68" s="6"/>
      <c r="O68" s="7"/>
      <c r="P68" s="8"/>
    </row>
    <row r="69">
      <c r="A69" s="8"/>
      <c r="B69" s="17" t="s">
        <v>85</v>
      </c>
      <c r="C69" s="17">
        <v>2.0</v>
      </c>
      <c r="D69" s="17">
        <v>0.0</v>
      </c>
      <c r="E69" s="17">
        <v>1.0</v>
      </c>
      <c r="F69" s="17">
        <v>1.0</v>
      </c>
      <c r="G69" s="17">
        <v>0.17</v>
      </c>
      <c r="H69" s="17">
        <v>1.0</v>
      </c>
      <c r="I69" s="17">
        <v>84.0</v>
      </c>
      <c r="J69" s="17">
        <v>21.0</v>
      </c>
      <c r="K69" s="18" t="s">
        <v>26</v>
      </c>
      <c r="L69" s="6"/>
      <c r="M69" s="6"/>
      <c r="N69" s="6"/>
      <c r="O69" s="7"/>
      <c r="P69" s="8"/>
    </row>
    <row r="70">
      <c r="A70" s="8"/>
      <c r="B70" s="17" t="s">
        <v>86</v>
      </c>
      <c r="C70" s="17">
        <v>2.0</v>
      </c>
      <c r="D70" s="17">
        <v>0.0</v>
      </c>
      <c r="E70" s="17">
        <v>2.0</v>
      </c>
      <c r="F70" s="17">
        <v>0.0</v>
      </c>
      <c r="G70" s="17">
        <v>0.11</v>
      </c>
      <c r="H70" s="17">
        <v>1.0</v>
      </c>
      <c r="I70" s="17">
        <v>86.0</v>
      </c>
      <c r="J70" s="17">
        <v>16.0</v>
      </c>
      <c r="K70" s="18" t="s">
        <v>26</v>
      </c>
      <c r="L70" s="6"/>
      <c r="M70" s="6"/>
      <c r="N70" s="6"/>
      <c r="O70" s="7"/>
      <c r="P70" s="8"/>
    </row>
    <row r="71">
      <c r="A71" s="8"/>
      <c r="B71" s="17" t="s">
        <v>87</v>
      </c>
      <c r="C71" s="17">
        <v>2.0</v>
      </c>
      <c r="D71" s="17">
        <v>0.0</v>
      </c>
      <c r="E71" s="17">
        <v>0.0</v>
      </c>
      <c r="F71" s="17">
        <v>2.0</v>
      </c>
      <c r="G71" s="17">
        <v>0.59</v>
      </c>
      <c r="H71" s="17">
        <v>1.0</v>
      </c>
      <c r="I71" s="17">
        <v>67.0</v>
      </c>
      <c r="J71" s="17">
        <v>8.0</v>
      </c>
      <c r="K71" s="18" t="s">
        <v>26</v>
      </c>
      <c r="L71" s="6"/>
      <c r="M71" s="6"/>
      <c r="N71" s="6"/>
      <c r="O71" s="7"/>
      <c r="P71" s="8"/>
    </row>
    <row r="72">
      <c r="A72" s="8"/>
      <c r="B72" s="19" t="s">
        <v>88</v>
      </c>
      <c r="C72" s="19">
        <v>1.0</v>
      </c>
      <c r="D72" s="19">
        <v>0.0</v>
      </c>
      <c r="E72" s="19">
        <v>0.0</v>
      </c>
      <c r="F72" s="19">
        <v>1.0</v>
      </c>
      <c r="G72" s="19">
        <v>2.19</v>
      </c>
      <c r="H72" s="19">
        <v>9.0</v>
      </c>
      <c r="I72" s="19">
        <v>23.0</v>
      </c>
      <c r="J72" s="19">
        <v>6.0</v>
      </c>
      <c r="K72" s="20" t="s">
        <v>15</v>
      </c>
      <c r="L72" s="6"/>
      <c r="M72" s="6"/>
      <c r="N72" s="6"/>
      <c r="O72" s="7"/>
      <c r="P72" s="8"/>
    </row>
    <row r="73">
      <c r="A73" s="8"/>
      <c r="B73" s="19" t="s">
        <v>89</v>
      </c>
      <c r="C73" s="19">
        <v>1.0</v>
      </c>
      <c r="D73" s="19">
        <v>0.0</v>
      </c>
      <c r="E73" s="19">
        <v>0.0</v>
      </c>
      <c r="F73" s="19">
        <v>1.0</v>
      </c>
      <c r="G73" s="19">
        <v>0.97</v>
      </c>
      <c r="H73" s="19">
        <v>7.0</v>
      </c>
      <c r="I73" s="19">
        <v>49.0</v>
      </c>
      <c r="J73" s="19">
        <v>7.0</v>
      </c>
      <c r="K73" s="20" t="s">
        <v>11</v>
      </c>
      <c r="L73" s="6"/>
      <c r="M73" s="6"/>
      <c r="N73" s="6"/>
      <c r="O73" s="7"/>
      <c r="P73" s="8"/>
    </row>
    <row r="74">
      <c r="A74" s="8"/>
      <c r="B74" s="19" t="s">
        <v>90</v>
      </c>
      <c r="C74" s="19">
        <v>1.0</v>
      </c>
      <c r="D74" s="19">
        <v>0.0</v>
      </c>
      <c r="E74" s="19">
        <v>0.0</v>
      </c>
      <c r="F74" s="19">
        <v>1.0</v>
      </c>
      <c r="G74" s="19">
        <v>1.82</v>
      </c>
      <c r="H74" s="19">
        <v>7.0</v>
      </c>
      <c r="I74" s="19">
        <v>28.0</v>
      </c>
      <c r="J74" s="19">
        <v>6.0</v>
      </c>
      <c r="K74" s="20" t="s">
        <v>11</v>
      </c>
      <c r="L74" s="6"/>
      <c r="M74" s="6"/>
      <c r="N74" s="6"/>
      <c r="O74" s="7"/>
      <c r="P74" s="8"/>
    </row>
    <row r="75">
      <c r="A75" s="8"/>
      <c r="B75" s="19" t="s">
        <v>91</v>
      </c>
      <c r="C75" s="19">
        <v>1.0</v>
      </c>
      <c r="D75" s="19">
        <v>0.0</v>
      </c>
      <c r="E75" s="19">
        <v>0.0</v>
      </c>
      <c r="F75" s="19">
        <v>1.0</v>
      </c>
      <c r="G75" s="19">
        <v>0.94</v>
      </c>
      <c r="H75" s="19">
        <v>7.0</v>
      </c>
      <c r="I75" s="19">
        <v>51.0</v>
      </c>
      <c r="J75" s="19">
        <v>8.0</v>
      </c>
      <c r="K75" s="20" t="s">
        <v>11</v>
      </c>
      <c r="L75" s="6"/>
      <c r="M75" s="6"/>
      <c r="N75" s="6"/>
      <c r="O75" s="7"/>
      <c r="P75" s="8"/>
    </row>
    <row r="76">
      <c r="A76" s="8"/>
      <c r="B76" s="19" t="s">
        <v>92</v>
      </c>
      <c r="C76" s="19">
        <v>1.0</v>
      </c>
      <c r="D76" s="19">
        <v>0.0</v>
      </c>
      <c r="E76" s="19">
        <v>0.0</v>
      </c>
      <c r="F76" s="19">
        <v>1.0</v>
      </c>
      <c r="G76" s="19">
        <v>0.83</v>
      </c>
      <c r="H76" s="19">
        <v>7.0</v>
      </c>
      <c r="I76" s="19">
        <v>58.0</v>
      </c>
      <c r="J76" s="19">
        <v>10.0</v>
      </c>
      <c r="K76" s="20" t="s">
        <v>11</v>
      </c>
      <c r="L76" s="6"/>
      <c r="M76" s="6"/>
      <c r="N76" s="6"/>
      <c r="O76" s="7"/>
      <c r="P76" s="8"/>
    </row>
    <row r="77">
      <c r="A77" s="8"/>
      <c r="B77" s="19" t="s">
        <v>93</v>
      </c>
      <c r="C77" s="19">
        <v>1.0</v>
      </c>
      <c r="D77" s="19">
        <v>0.0</v>
      </c>
      <c r="E77" s="19">
        <v>0.0</v>
      </c>
      <c r="F77" s="19">
        <v>1.0</v>
      </c>
      <c r="G77" s="19">
        <v>0.5</v>
      </c>
      <c r="H77" s="19">
        <v>4.0</v>
      </c>
      <c r="I77" s="19">
        <v>72.0</v>
      </c>
      <c r="J77" s="19">
        <v>11.0</v>
      </c>
      <c r="K77" s="20" t="s">
        <v>23</v>
      </c>
      <c r="L77" s="6"/>
      <c r="M77" s="6"/>
      <c r="N77" s="6"/>
      <c r="O77" s="7"/>
      <c r="P77" s="8"/>
    </row>
    <row r="78">
      <c r="A78" s="8"/>
      <c r="B78" s="19" t="s">
        <v>94</v>
      </c>
      <c r="C78" s="19">
        <v>1.0</v>
      </c>
      <c r="D78" s="19">
        <v>0.0</v>
      </c>
      <c r="E78" s="19">
        <v>0.0</v>
      </c>
      <c r="F78" s="19">
        <v>1.0</v>
      </c>
      <c r="G78" s="19">
        <v>0.71</v>
      </c>
      <c r="H78" s="19">
        <v>4.0</v>
      </c>
      <c r="I78" s="19">
        <v>64.0</v>
      </c>
      <c r="J78" s="19">
        <v>11.0</v>
      </c>
      <c r="K78" s="20" t="s">
        <v>23</v>
      </c>
      <c r="L78" s="6"/>
      <c r="M78" s="6"/>
      <c r="N78" s="6"/>
      <c r="O78" s="7"/>
      <c r="P78" s="8"/>
    </row>
    <row r="79">
      <c r="A79" s="8"/>
      <c r="B79" s="19" t="s">
        <v>95</v>
      </c>
      <c r="C79" s="19">
        <v>1.0</v>
      </c>
      <c r="D79" s="19">
        <v>0.0</v>
      </c>
      <c r="E79" s="19">
        <v>0.0</v>
      </c>
      <c r="F79" s="19">
        <v>1.0</v>
      </c>
      <c r="G79" s="19">
        <v>0.37</v>
      </c>
      <c r="H79" s="19">
        <v>3.0</v>
      </c>
      <c r="I79" s="19">
        <v>76.0</v>
      </c>
      <c r="J79" s="19">
        <v>8.0</v>
      </c>
      <c r="K79" s="20" t="s">
        <v>46</v>
      </c>
      <c r="L79" s="6"/>
      <c r="M79" s="6"/>
      <c r="N79" s="6"/>
      <c r="O79" s="7"/>
      <c r="P79" s="8"/>
    </row>
    <row r="80">
      <c r="A80" s="8"/>
      <c r="B80" s="19" t="s">
        <v>96</v>
      </c>
      <c r="C80" s="19">
        <v>1.0</v>
      </c>
      <c r="D80" s="19">
        <v>0.0</v>
      </c>
      <c r="E80" s="19">
        <v>0.0</v>
      </c>
      <c r="F80" s="19">
        <v>1.0</v>
      </c>
      <c r="G80" s="19">
        <v>1.61</v>
      </c>
      <c r="H80" s="19">
        <v>3.0</v>
      </c>
      <c r="I80" s="19">
        <v>31.0</v>
      </c>
      <c r="J80" s="19">
        <v>10.0</v>
      </c>
      <c r="K80" s="20" t="s">
        <v>46</v>
      </c>
      <c r="L80" s="6"/>
      <c r="M80" s="6"/>
      <c r="N80" s="6"/>
      <c r="O80" s="7"/>
      <c r="P80" s="8"/>
    </row>
    <row r="81">
      <c r="A81" s="8"/>
      <c r="B81" s="19" t="s">
        <v>97</v>
      </c>
      <c r="C81" s="19">
        <v>1.0</v>
      </c>
      <c r="D81" s="19">
        <v>0.0</v>
      </c>
      <c r="E81" s="19">
        <v>0.0</v>
      </c>
      <c r="F81" s="19">
        <v>1.0</v>
      </c>
      <c r="G81" s="19">
        <v>0.87</v>
      </c>
      <c r="H81" s="19">
        <v>3.0</v>
      </c>
      <c r="I81" s="19">
        <v>55.0</v>
      </c>
      <c r="J81" s="19">
        <v>10.0</v>
      </c>
      <c r="K81" s="20" t="s">
        <v>46</v>
      </c>
      <c r="L81" s="6"/>
      <c r="M81" s="6"/>
      <c r="N81" s="6"/>
      <c r="O81" s="7"/>
      <c r="P81" s="8"/>
    </row>
    <row r="82">
      <c r="A82" s="8"/>
      <c r="B82" s="19" t="s">
        <v>98</v>
      </c>
      <c r="C82" s="19">
        <v>1.0</v>
      </c>
      <c r="D82" s="19">
        <v>0.0</v>
      </c>
      <c r="E82" s="19">
        <v>1.0</v>
      </c>
      <c r="F82" s="19">
        <v>0.0</v>
      </c>
      <c r="G82" s="19">
        <v>0.28</v>
      </c>
      <c r="H82" s="19">
        <v>2.0</v>
      </c>
      <c r="I82" s="19">
        <v>80.0</v>
      </c>
      <c r="J82" s="19">
        <v>14.0</v>
      </c>
      <c r="K82" s="20" t="s">
        <v>50</v>
      </c>
      <c r="L82" s="6"/>
      <c r="M82" s="6"/>
      <c r="N82" s="6"/>
      <c r="O82" s="7"/>
      <c r="P82" s="8"/>
    </row>
    <row r="83">
      <c r="A83" s="8"/>
      <c r="B83" s="19" t="s">
        <v>99</v>
      </c>
      <c r="C83" s="19">
        <v>1.0</v>
      </c>
      <c r="D83" s="19">
        <v>0.0</v>
      </c>
      <c r="E83" s="19">
        <v>0.0</v>
      </c>
      <c r="F83" s="19">
        <v>1.0</v>
      </c>
      <c r="G83" s="19">
        <v>0.53</v>
      </c>
      <c r="H83" s="19">
        <v>1.0</v>
      </c>
      <c r="I83" s="19">
        <v>69.0</v>
      </c>
      <c r="J83" s="19">
        <v>10.0</v>
      </c>
      <c r="K83" s="20" t="s">
        <v>26</v>
      </c>
      <c r="L83" s="6"/>
      <c r="M83" s="6"/>
      <c r="N83" s="6"/>
      <c r="O83" s="7"/>
      <c r="P83" s="8"/>
    </row>
    <row r="84">
      <c r="A84" s="8"/>
      <c r="B84" s="19" t="s">
        <v>100</v>
      </c>
      <c r="C84" s="19">
        <v>1.0</v>
      </c>
      <c r="D84" s="19">
        <v>0.0</v>
      </c>
      <c r="E84" s="19">
        <v>0.0</v>
      </c>
      <c r="F84" s="19">
        <v>1.0</v>
      </c>
      <c r="G84" s="19">
        <v>0.93</v>
      </c>
      <c r="H84" s="19">
        <v>1.0</v>
      </c>
      <c r="I84" s="19">
        <v>52.0</v>
      </c>
      <c r="J84" s="19">
        <v>9.0</v>
      </c>
      <c r="K84" s="20" t="s">
        <v>26</v>
      </c>
      <c r="L84" s="6"/>
      <c r="M84" s="6"/>
      <c r="N84" s="6"/>
      <c r="O84" s="7"/>
      <c r="P84" s="8"/>
    </row>
    <row r="85">
      <c r="A85" s="8"/>
      <c r="B85" s="19" t="s">
        <v>101</v>
      </c>
      <c r="C85" s="19">
        <v>1.0</v>
      </c>
      <c r="D85" s="19">
        <v>0.0</v>
      </c>
      <c r="E85" s="19">
        <v>0.0</v>
      </c>
      <c r="F85" s="19">
        <v>1.0</v>
      </c>
      <c r="G85" s="19">
        <v>0.46</v>
      </c>
      <c r="H85" s="19">
        <v>1.0</v>
      </c>
      <c r="I85" s="19">
        <v>73.0</v>
      </c>
      <c r="J85" s="19">
        <v>15.0</v>
      </c>
      <c r="K85" s="20" t="s">
        <v>26</v>
      </c>
      <c r="L85" s="6"/>
      <c r="M85" s="6"/>
      <c r="N85" s="6"/>
      <c r="O85" s="7"/>
      <c r="P85" s="8"/>
    </row>
    <row r="86">
      <c r="A86" s="8"/>
      <c r="B86" s="19" t="s">
        <v>102</v>
      </c>
      <c r="C86" s="19">
        <v>1.0</v>
      </c>
      <c r="D86" s="19">
        <v>0.0</v>
      </c>
      <c r="E86" s="19">
        <v>0.0</v>
      </c>
      <c r="F86" s="19">
        <v>1.0</v>
      </c>
      <c r="G86" s="19">
        <v>0.23</v>
      </c>
      <c r="H86" s="19">
        <v>1.0</v>
      </c>
      <c r="I86" s="19">
        <v>81.0</v>
      </c>
      <c r="J86" s="19">
        <v>11.0</v>
      </c>
      <c r="K86" s="20" t="s">
        <v>26</v>
      </c>
      <c r="L86" s="6"/>
      <c r="M86" s="6"/>
      <c r="N86" s="6"/>
      <c r="O86" s="7"/>
      <c r="P86" s="8"/>
    </row>
    <row r="87">
      <c r="A87" s="8"/>
      <c r="B87" s="21" t="s">
        <v>103</v>
      </c>
      <c r="C87" s="21">
        <v>0.0</v>
      </c>
      <c r="D87" s="21">
        <v>0.0</v>
      </c>
      <c r="E87" s="21">
        <v>0.0</v>
      </c>
      <c r="F87" s="21">
        <v>0.0</v>
      </c>
      <c r="G87" s="21">
        <v>1.43</v>
      </c>
      <c r="H87" s="21">
        <v>3.0</v>
      </c>
      <c r="I87" s="21">
        <v>37.0</v>
      </c>
      <c r="J87" s="21">
        <v>10.0</v>
      </c>
      <c r="K87" s="22" t="s">
        <v>46</v>
      </c>
      <c r="L87" s="6"/>
      <c r="M87" s="6"/>
      <c r="N87" s="6"/>
      <c r="O87" s="7"/>
      <c r="P87" s="8"/>
    </row>
    <row r="88">
      <c r="A88" s="8"/>
      <c r="B88" s="21" t="s">
        <v>104</v>
      </c>
      <c r="C88" s="21">
        <v>0.0</v>
      </c>
      <c r="D88" s="21">
        <v>0.0</v>
      </c>
      <c r="E88" s="21">
        <v>0.0</v>
      </c>
      <c r="F88" s="21">
        <v>0.0</v>
      </c>
      <c r="G88" s="21">
        <v>0.28</v>
      </c>
      <c r="H88" s="21">
        <v>1.0</v>
      </c>
      <c r="I88" s="21">
        <v>79.0</v>
      </c>
      <c r="J88" s="21">
        <v>10.0</v>
      </c>
      <c r="K88" s="22" t="s">
        <v>26</v>
      </c>
      <c r="L88" s="6"/>
      <c r="M88" s="6"/>
      <c r="N88" s="6"/>
      <c r="O88" s="7"/>
      <c r="P88" s="8"/>
    </row>
    <row r="89">
      <c r="A89" s="8"/>
      <c r="B89" s="21" t="s">
        <v>105</v>
      </c>
      <c r="C89" s="21">
        <v>0.0</v>
      </c>
      <c r="D89" s="21">
        <v>0.0</v>
      </c>
      <c r="E89" s="21">
        <v>0.0</v>
      </c>
      <c r="F89" s="21">
        <v>0.0</v>
      </c>
      <c r="G89" s="21">
        <v>0.21</v>
      </c>
      <c r="H89" s="21">
        <v>1.0</v>
      </c>
      <c r="I89" s="21">
        <v>83.0</v>
      </c>
      <c r="J89" s="21">
        <v>19.0</v>
      </c>
      <c r="K89" s="22" t="s">
        <v>26</v>
      </c>
      <c r="L89" s="6"/>
      <c r="M89" s="6"/>
      <c r="N89" s="6"/>
      <c r="O89" s="7"/>
      <c r="P89" s="8"/>
    </row>
    <row r="90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</row>
  </sheetData>
  <mergeCells count="88">
    <mergeCell ref="K51:O51"/>
    <mergeCell ref="K52:O52"/>
    <mergeCell ref="K53:O53"/>
    <mergeCell ref="K54:O54"/>
    <mergeCell ref="K55:O55"/>
    <mergeCell ref="K56:O56"/>
    <mergeCell ref="K57:O57"/>
    <mergeCell ref="K58:O58"/>
    <mergeCell ref="K59:O59"/>
    <mergeCell ref="K60:O60"/>
    <mergeCell ref="K61:O61"/>
    <mergeCell ref="K62:O62"/>
    <mergeCell ref="K63:O63"/>
    <mergeCell ref="K64:O64"/>
    <mergeCell ref="K65:O65"/>
    <mergeCell ref="K66:O66"/>
    <mergeCell ref="K67:O67"/>
    <mergeCell ref="K68:O68"/>
    <mergeCell ref="K69:O69"/>
    <mergeCell ref="K70:O70"/>
    <mergeCell ref="K71:O71"/>
    <mergeCell ref="K72:O72"/>
    <mergeCell ref="K73:O73"/>
    <mergeCell ref="K74:O74"/>
    <mergeCell ref="K75:O75"/>
    <mergeCell ref="K76:O76"/>
    <mergeCell ref="K77:O77"/>
    <mergeCell ref="K78:O78"/>
    <mergeCell ref="K86:O86"/>
    <mergeCell ref="K87:O87"/>
    <mergeCell ref="K88:O88"/>
    <mergeCell ref="K89:O89"/>
    <mergeCell ref="K79:O79"/>
    <mergeCell ref="K80:O80"/>
    <mergeCell ref="K81:O81"/>
    <mergeCell ref="K82:O82"/>
    <mergeCell ref="K83:O83"/>
    <mergeCell ref="K84:O84"/>
    <mergeCell ref="K85:O85"/>
    <mergeCell ref="K2:O2"/>
    <mergeCell ref="K3:O3"/>
    <mergeCell ref="K4:O4"/>
    <mergeCell ref="K5:O5"/>
    <mergeCell ref="K6:O6"/>
    <mergeCell ref="K7:O7"/>
    <mergeCell ref="K8:O8"/>
    <mergeCell ref="K9:O9"/>
    <mergeCell ref="K10:O10"/>
    <mergeCell ref="K11:O11"/>
    <mergeCell ref="K12:O12"/>
    <mergeCell ref="K13:O13"/>
    <mergeCell ref="K14:O14"/>
    <mergeCell ref="K15:O15"/>
    <mergeCell ref="K16:O16"/>
    <mergeCell ref="K17:O17"/>
    <mergeCell ref="K18:O18"/>
    <mergeCell ref="K19:O19"/>
    <mergeCell ref="K20:O20"/>
    <mergeCell ref="K21:O21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K31:O31"/>
    <mergeCell ref="K32:O32"/>
    <mergeCell ref="K33:O33"/>
    <mergeCell ref="K34:O34"/>
    <mergeCell ref="K35:O35"/>
    <mergeCell ref="K36:O36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46:O46"/>
    <mergeCell ref="K47:O47"/>
    <mergeCell ref="K48:O48"/>
    <mergeCell ref="K49:O49"/>
    <mergeCell ref="K50:O5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4.0"/>
    <col customWidth="1" min="14" max="14" width="3.57"/>
  </cols>
  <sheetData>
    <row r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>
      <c r="A2" s="1"/>
      <c r="B2" s="3" t="s">
        <v>106</v>
      </c>
      <c r="C2" s="3" t="s">
        <v>0</v>
      </c>
      <c r="D2" s="3" t="s">
        <v>1</v>
      </c>
      <c r="E2" s="3" t="s">
        <v>6</v>
      </c>
      <c r="F2" s="5" t="s">
        <v>9</v>
      </c>
      <c r="G2" s="6"/>
      <c r="H2" s="6"/>
      <c r="I2" s="6"/>
      <c r="J2" s="7"/>
      <c r="K2" s="24" t="s">
        <v>107</v>
      </c>
      <c r="L2" s="25"/>
      <c r="M2" s="26"/>
      <c r="N2" s="27"/>
    </row>
    <row r="3">
      <c r="A3" s="1"/>
      <c r="B3" s="28">
        <v>1.0</v>
      </c>
      <c r="C3" s="9" t="s">
        <v>10</v>
      </c>
      <c r="D3" s="10">
        <v>6.0</v>
      </c>
      <c r="E3" s="9">
        <v>7.0</v>
      </c>
      <c r="F3" s="29" t="s">
        <v>11</v>
      </c>
      <c r="G3" s="6"/>
      <c r="H3" s="6"/>
      <c r="I3" s="6"/>
      <c r="J3" s="7"/>
      <c r="K3" s="30"/>
      <c r="L3" s="31"/>
      <c r="M3" s="32"/>
      <c r="N3" s="27"/>
    </row>
    <row r="4">
      <c r="A4" s="1"/>
      <c r="B4" s="28">
        <v>2.0</v>
      </c>
      <c r="C4" s="11" t="s">
        <v>12</v>
      </c>
      <c r="D4" s="12">
        <v>5.0</v>
      </c>
      <c r="E4" s="11">
        <v>6.0</v>
      </c>
      <c r="F4" s="33" t="s">
        <v>13</v>
      </c>
      <c r="G4" s="6"/>
      <c r="H4" s="6"/>
      <c r="I4" s="6"/>
      <c r="J4" s="7"/>
      <c r="K4" s="23"/>
      <c r="L4" s="23"/>
      <c r="M4" s="23"/>
      <c r="N4" s="23"/>
    </row>
    <row r="5">
      <c r="A5" s="1"/>
      <c r="B5" s="28">
        <v>3.0</v>
      </c>
      <c r="C5" s="13" t="s">
        <v>14</v>
      </c>
      <c r="D5" s="14">
        <v>4.0</v>
      </c>
      <c r="E5" s="13">
        <v>9.0</v>
      </c>
      <c r="F5" s="34" t="s">
        <v>15</v>
      </c>
      <c r="G5" s="6"/>
      <c r="H5" s="6"/>
      <c r="I5" s="6"/>
      <c r="J5" s="7"/>
      <c r="K5" s="35" t="s">
        <v>108</v>
      </c>
      <c r="L5" s="25"/>
      <c r="M5" s="26"/>
      <c r="N5" s="36"/>
    </row>
    <row r="6">
      <c r="A6" s="1"/>
      <c r="B6" s="28">
        <v>3.0</v>
      </c>
      <c r="C6" s="13" t="s">
        <v>16</v>
      </c>
      <c r="D6" s="14">
        <v>4.0</v>
      </c>
      <c r="E6" s="13">
        <v>8.0</v>
      </c>
      <c r="F6" s="34" t="s">
        <v>17</v>
      </c>
      <c r="G6" s="6"/>
      <c r="H6" s="6"/>
      <c r="I6" s="6"/>
      <c r="J6" s="7"/>
      <c r="K6" s="37"/>
      <c r="M6" s="38"/>
      <c r="N6" s="36"/>
    </row>
    <row r="7">
      <c r="A7" s="1"/>
      <c r="B7" s="28">
        <v>3.0</v>
      </c>
      <c r="C7" s="13" t="s">
        <v>19</v>
      </c>
      <c r="D7" s="14">
        <v>4.0</v>
      </c>
      <c r="E7" s="13">
        <v>7.0</v>
      </c>
      <c r="F7" s="34" t="s">
        <v>11</v>
      </c>
      <c r="G7" s="6"/>
      <c r="H7" s="6"/>
      <c r="I7" s="6"/>
      <c r="J7" s="7"/>
      <c r="K7" s="37"/>
      <c r="M7" s="38"/>
      <c r="N7" s="36"/>
    </row>
    <row r="8">
      <c r="A8" s="1"/>
      <c r="B8" s="28">
        <v>3.0</v>
      </c>
      <c r="C8" s="13" t="s">
        <v>18</v>
      </c>
      <c r="D8" s="14">
        <v>4.0</v>
      </c>
      <c r="E8" s="13">
        <v>7.0</v>
      </c>
      <c r="F8" s="34" t="s">
        <v>11</v>
      </c>
      <c r="G8" s="6"/>
      <c r="H8" s="6"/>
      <c r="I8" s="6"/>
      <c r="J8" s="7"/>
      <c r="K8" s="37"/>
      <c r="M8" s="38"/>
      <c r="N8" s="36"/>
    </row>
    <row r="9">
      <c r="A9" s="1"/>
      <c r="B9" s="28">
        <v>3.0</v>
      </c>
      <c r="C9" s="13" t="s">
        <v>21</v>
      </c>
      <c r="D9" s="14">
        <v>4.0</v>
      </c>
      <c r="E9" s="13">
        <v>6.0</v>
      </c>
      <c r="F9" s="34" t="s">
        <v>13</v>
      </c>
      <c r="G9" s="6"/>
      <c r="H9" s="6"/>
      <c r="I9" s="6"/>
      <c r="J9" s="7"/>
      <c r="K9" s="37"/>
      <c r="M9" s="38"/>
      <c r="N9" s="36"/>
    </row>
    <row r="10">
      <c r="A10" s="1"/>
      <c r="B10" s="28">
        <v>3.0</v>
      </c>
      <c r="C10" s="13" t="s">
        <v>20</v>
      </c>
      <c r="D10" s="14">
        <v>4.0</v>
      </c>
      <c r="E10" s="13">
        <v>6.0</v>
      </c>
      <c r="F10" s="34" t="s">
        <v>13</v>
      </c>
      <c r="G10" s="6"/>
      <c r="H10" s="6"/>
      <c r="I10" s="6"/>
      <c r="J10" s="7"/>
      <c r="K10" s="37"/>
      <c r="M10" s="38"/>
      <c r="N10" s="36"/>
    </row>
    <row r="11">
      <c r="A11" s="1"/>
      <c r="B11" s="28">
        <v>3.0</v>
      </c>
      <c r="C11" s="13" t="s">
        <v>24</v>
      </c>
      <c r="D11" s="14">
        <v>4.0</v>
      </c>
      <c r="E11" s="13">
        <v>4.0</v>
      </c>
      <c r="F11" s="34" t="s">
        <v>23</v>
      </c>
      <c r="G11" s="6"/>
      <c r="H11" s="6"/>
      <c r="I11" s="6"/>
      <c r="J11" s="7"/>
      <c r="K11" s="30"/>
      <c r="L11" s="31"/>
      <c r="M11" s="32"/>
      <c r="N11" s="36"/>
    </row>
    <row r="12">
      <c r="A12" s="1"/>
      <c r="B12" s="28">
        <v>3.0</v>
      </c>
      <c r="C12" s="13" t="s">
        <v>22</v>
      </c>
      <c r="D12" s="14">
        <v>4.0</v>
      </c>
      <c r="E12" s="13">
        <v>4.0</v>
      </c>
      <c r="F12" s="34" t="s">
        <v>23</v>
      </c>
      <c r="G12" s="6"/>
      <c r="H12" s="6"/>
      <c r="I12" s="6"/>
      <c r="J12" s="7"/>
      <c r="K12" s="23"/>
      <c r="L12" s="23"/>
      <c r="M12" s="23"/>
      <c r="N12" s="23"/>
    </row>
    <row r="13">
      <c r="A13" s="1"/>
      <c r="B13" s="28">
        <v>3.0</v>
      </c>
      <c r="C13" s="13" t="s">
        <v>27</v>
      </c>
      <c r="D13" s="14">
        <v>4.0</v>
      </c>
      <c r="E13" s="13">
        <v>1.0</v>
      </c>
      <c r="F13" s="34" t="s">
        <v>26</v>
      </c>
      <c r="G13" s="6"/>
      <c r="H13" s="6"/>
      <c r="I13" s="6"/>
      <c r="J13" s="7"/>
      <c r="K13" s="35" t="s">
        <v>109</v>
      </c>
      <c r="L13" s="25"/>
      <c r="M13" s="26"/>
      <c r="N13" s="36"/>
    </row>
    <row r="14">
      <c r="A14" s="1"/>
      <c r="B14" s="28">
        <v>3.0</v>
      </c>
      <c r="C14" s="13" t="s">
        <v>25</v>
      </c>
      <c r="D14" s="14">
        <v>4.0</v>
      </c>
      <c r="E14" s="13">
        <v>1.0</v>
      </c>
      <c r="F14" s="34" t="s">
        <v>26</v>
      </c>
      <c r="G14" s="6"/>
      <c r="H14" s="6"/>
      <c r="I14" s="6"/>
      <c r="J14" s="7"/>
      <c r="K14" s="37"/>
      <c r="M14" s="38"/>
      <c r="N14" s="36"/>
    </row>
    <row r="15">
      <c r="A15" s="1"/>
      <c r="B15" s="28">
        <v>13.0</v>
      </c>
      <c r="C15" s="15" t="s">
        <v>30</v>
      </c>
      <c r="D15" s="16">
        <v>3.0</v>
      </c>
      <c r="E15" s="15">
        <v>9.0</v>
      </c>
      <c r="F15" s="39" t="s">
        <v>15</v>
      </c>
      <c r="G15" s="6"/>
      <c r="H15" s="6"/>
      <c r="I15" s="6"/>
      <c r="J15" s="7"/>
      <c r="K15" s="37"/>
      <c r="M15" s="38"/>
      <c r="N15" s="36"/>
    </row>
    <row r="16">
      <c r="A16" s="1"/>
      <c r="B16" s="28">
        <v>13.0</v>
      </c>
      <c r="C16" s="15" t="s">
        <v>29</v>
      </c>
      <c r="D16" s="16">
        <v>3.0</v>
      </c>
      <c r="E16" s="15">
        <v>9.0</v>
      </c>
      <c r="F16" s="39" t="s">
        <v>15</v>
      </c>
      <c r="G16" s="6"/>
      <c r="H16" s="6"/>
      <c r="I16" s="6"/>
      <c r="J16" s="7"/>
      <c r="K16" s="37"/>
      <c r="M16" s="38"/>
      <c r="N16" s="36"/>
    </row>
    <row r="17">
      <c r="A17" s="1"/>
      <c r="B17" s="28">
        <v>13.0</v>
      </c>
      <c r="C17" s="15" t="s">
        <v>28</v>
      </c>
      <c r="D17" s="16">
        <v>3.0</v>
      </c>
      <c r="E17" s="15">
        <v>9.0</v>
      </c>
      <c r="F17" s="39" t="s">
        <v>15</v>
      </c>
      <c r="G17" s="6"/>
      <c r="H17" s="6"/>
      <c r="I17" s="6"/>
      <c r="J17" s="7"/>
      <c r="K17" s="37"/>
      <c r="M17" s="38"/>
      <c r="N17" s="36"/>
    </row>
    <row r="18">
      <c r="A18" s="1"/>
      <c r="B18" s="28">
        <v>13.0</v>
      </c>
      <c r="C18" s="15" t="s">
        <v>32</v>
      </c>
      <c r="D18" s="16">
        <v>3.0</v>
      </c>
      <c r="E18" s="15">
        <v>8.0</v>
      </c>
      <c r="F18" s="39" t="s">
        <v>17</v>
      </c>
      <c r="G18" s="6"/>
      <c r="H18" s="6"/>
      <c r="I18" s="6"/>
      <c r="J18" s="7"/>
      <c r="K18" s="37"/>
      <c r="M18" s="38"/>
      <c r="N18" s="36"/>
    </row>
    <row r="19">
      <c r="A19" s="1"/>
      <c r="B19" s="28">
        <v>13.0</v>
      </c>
      <c r="C19" s="15" t="s">
        <v>31</v>
      </c>
      <c r="D19" s="16">
        <v>3.0</v>
      </c>
      <c r="E19" s="15">
        <v>8.0</v>
      </c>
      <c r="F19" s="39" t="s">
        <v>17</v>
      </c>
      <c r="G19" s="6"/>
      <c r="H19" s="6"/>
      <c r="I19" s="6"/>
      <c r="J19" s="7"/>
      <c r="K19" s="37"/>
      <c r="M19" s="38"/>
      <c r="N19" s="36"/>
    </row>
    <row r="20">
      <c r="A20" s="1"/>
      <c r="B20" s="28">
        <v>13.0</v>
      </c>
      <c r="C20" s="15" t="s">
        <v>36</v>
      </c>
      <c r="D20" s="16">
        <v>3.0</v>
      </c>
      <c r="E20" s="15">
        <v>7.0</v>
      </c>
      <c r="F20" s="39" t="s">
        <v>11</v>
      </c>
      <c r="G20" s="6"/>
      <c r="H20" s="6"/>
      <c r="I20" s="6"/>
      <c r="J20" s="7"/>
      <c r="K20" s="37"/>
      <c r="M20" s="38"/>
      <c r="N20" s="36"/>
    </row>
    <row r="21">
      <c r="A21" s="1"/>
      <c r="B21" s="28">
        <v>13.0</v>
      </c>
      <c r="C21" s="15" t="s">
        <v>35</v>
      </c>
      <c r="D21" s="16">
        <v>3.0</v>
      </c>
      <c r="E21" s="15">
        <v>7.0</v>
      </c>
      <c r="F21" s="39" t="s">
        <v>11</v>
      </c>
      <c r="G21" s="6"/>
      <c r="H21" s="6"/>
      <c r="I21" s="6"/>
      <c r="J21" s="7"/>
      <c r="K21" s="30"/>
      <c r="L21" s="31"/>
      <c r="M21" s="32"/>
      <c r="N21" s="36"/>
    </row>
    <row r="22">
      <c r="A22" s="1"/>
      <c r="B22" s="28">
        <v>13.0</v>
      </c>
      <c r="C22" s="15" t="s">
        <v>34</v>
      </c>
      <c r="D22" s="16">
        <v>3.0</v>
      </c>
      <c r="E22" s="15">
        <v>7.0</v>
      </c>
      <c r="F22" s="39" t="s">
        <v>11</v>
      </c>
      <c r="G22" s="6"/>
      <c r="H22" s="6"/>
      <c r="I22" s="6"/>
      <c r="J22" s="7"/>
      <c r="K22" s="23"/>
      <c r="L22" s="23"/>
      <c r="M22" s="23"/>
      <c r="N22" s="23"/>
    </row>
    <row r="23">
      <c r="A23" s="1"/>
      <c r="B23" s="28">
        <v>13.0</v>
      </c>
      <c r="C23" s="15" t="s">
        <v>33</v>
      </c>
      <c r="D23" s="16">
        <v>3.0</v>
      </c>
      <c r="E23" s="15">
        <v>7.0</v>
      </c>
      <c r="F23" s="39" t="s">
        <v>11</v>
      </c>
      <c r="G23" s="6"/>
      <c r="H23" s="6"/>
      <c r="I23" s="6"/>
      <c r="J23" s="7"/>
      <c r="K23" s="35" t="s">
        <v>110</v>
      </c>
      <c r="L23" s="25"/>
      <c r="M23" s="26"/>
      <c r="N23" s="36"/>
    </row>
    <row r="24">
      <c r="A24" s="1"/>
      <c r="B24" s="28">
        <v>13.0</v>
      </c>
      <c r="C24" s="15" t="s">
        <v>43</v>
      </c>
      <c r="D24" s="16">
        <v>3.0</v>
      </c>
      <c r="E24" s="15">
        <v>6.0</v>
      </c>
      <c r="F24" s="39" t="s">
        <v>13</v>
      </c>
      <c r="G24" s="6"/>
      <c r="H24" s="6"/>
      <c r="I24" s="6"/>
      <c r="J24" s="7"/>
      <c r="K24" s="37"/>
      <c r="M24" s="38"/>
      <c r="N24" s="36"/>
    </row>
    <row r="25">
      <c r="A25" s="1"/>
      <c r="B25" s="28">
        <v>13.0</v>
      </c>
      <c r="C25" s="15" t="s">
        <v>42</v>
      </c>
      <c r="D25" s="16">
        <v>3.0</v>
      </c>
      <c r="E25" s="15">
        <v>6.0</v>
      </c>
      <c r="F25" s="39" t="s">
        <v>13</v>
      </c>
      <c r="G25" s="6"/>
      <c r="H25" s="6"/>
      <c r="I25" s="6"/>
      <c r="J25" s="7"/>
      <c r="K25" s="37"/>
      <c r="M25" s="38"/>
      <c r="N25" s="36"/>
    </row>
    <row r="26">
      <c r="A26" s="1"/>
      <c r="B26" s="28">
        <v>13.0</v>
      </c>
      <c r="C26" s="15" t="s">
        <v>41</v>
      </c>
      <c r="D26" s="16">
        <v>3.0</v>
      </c>
      <c r="E26" s="15">
        <v>6.0</v>
      </c>
      <c r="F26" s="39" t="s">
        <v>13</v>
      </c>
      <c r="G26" s="6"/>
      <c r="H26" s="6"/>
      <c r="I26" s="6"/>
      <c r="J26" s="7"/>
      <c r="K26" s="37"/>
      <c r="M26" s="38"/>
      <c r="N26" s="36"/>
    </row>
    <row r="27">
      <c r="A27" s="1"/>
      <c r="B27" s="28">
        <v>13.0</v>
      </c>
      <c r="C27" s="15" t="s">
        <v>40</v>
      </c>
      <c r="D27" s="16">
        <v>3.0</v>
      </c>
      <c r="E27" s="15">
        <v>6.0</v>
      </c>
      <c r="F27" s="39" t="s">
        <v>13</v>
      </c>
      <c r="G27" s="6"/>
      <c r="H27" s="6"/>
      <c r="I27" s="6"/>
      <c r="J27" s="7"/>
      <c r="K27" s="37"/>
      <c r="M27" s="38"/>
      <c r="N27" s="36"/>
    </row>
    <row r="28">
      <c r="A28" s="1"/>
      <c r="B28" s="28">
        <v>13.0</v>
      </c>
      <c r="C28" s="15" t="s">
        <v>39</v>
      </c>
      <c r="D28" s="16">
        <v>3.0</v>
      </c>
      <c r="E28" s="15">
        <v>6.0</v>
      </c>
      <c r="F28" s="39" t="s">
        <v>13</v>
      </c>
      <c r="G28" s="6"/>
      <c r="H28" s="6"/>
      <c r="I28" s="6"/>
      <c r="J28" s="7"/>
      <c r="K28" s="37"/>
      <c r="M28" s="38"/>
      <c r="N28" s="36"/>
    </row>
    <row r="29">
      <c r="A29" s="1"/>
      <c r="B29" s="28">
        <v>13.0</v>
      </c>
      <c r="C29" s="15" t="s">
        <v>38</v>
      </c>
      <c r="D29" s="16">
        <v>3.0</v>
      </c>
      <c r="E29" s="15">
        <v>6.0</v>
      </c>
      <c r="F29" s="39" t="s">
        <v>13</v>
      </c>
      <c r="G29" s="6"/>
      <c r="H29" s="6"/>
      <c r="I29" s="6"/>
      <c r="J29" s="7"/>
      <c r="K29" s="37"/>
      <c r="M29" s="38"/>
      <c r="N29" s="36"/>
    </row>
    <row r="30">
      <c r="A30" s="1"/>
      <c r="B30" s="28">
        <v>13.0</v>
      </c>
      <c r="C30" s="15" t="s">
        <v>37</v>
      </c>
      <c r="D30" s="16">
        <v>3.0</v>
      </c>
      <c r="E30" s="15">
        <v>6.0</v>
      </c>
      <c r="F30" s="39" t="s">
        <v>13</v>
      </c>
      <c r="G30" s="6"/>
      <c r="H30" s="6"/>
      <c r="I30" s="6"/>
      <c r="J30" s="7"/>
      <c r="K30" s="37"/>
      <c r="M30" s="38"/>
      <c r="N30" s="36"/>
    </row>
    <row r="31">
      <c r="A31" s="1"/>
      <c r="B31" s="28">
        <v>13.0</v>
      </c>
      <c r="C31" s="15" t="s">
        <v>44</v>
      </c>
      <c r="D31" s="16">
        <v>3.0</v>
      </c>
      <c r="E31" s="15">
        <v>4.0</v>
      </c>
      <c r="F31" s="39" t="s">
        <v>23</v>
      </c>
      <c r="G31" s="6"/>
      <c r="H31" s="6"/>
      <c r="I31" s="6"/>
      <c r="J31" s="7"/>
      <c r="K31" s="30"/>
      <c r="L31" s="31"/>
      <c r="M31" s="32"/>
      <c r="N31" s="36"/>
    </row>
    <row r="32">
      <c r="A32" s="1"/>
      <c r="B32" s="28">
        <v>13.0</v>
      </c>
      <c r="C32" s="15" t="s">
        <v>48</v>
      </c>
      <c r="D32" s="16">
        <v>3.0</v>
      </c>
      <c r="E32" s="15">
        <v>3.0</v>
      </c>
      <c r="F32" s="39" t="s">
        <v>46</v>
      </c>
      <c r="G32" s="6"/>
      <c r="H32" s="6"/>
      <c r="I32" s="6"/>
      <c r="J32" s="7"/>
      <c r="K32" s="23"/>
      <c r="L32" s="23"/>
      <c r="M32" s="23"/>
      <c r="N32" s="23"/>
    </row>
    <row r="33">
      <c r="A33" s="1"/>
      <c r="B33" s="28">
        <v>13.0</v>
      </c>
      <c r="C33" s="15" t="s">
        <v>47</v>
      </c>
      <c r="D33" s="16">
        <v>3.0</v>
      </c>
      <c r="E33" s="15">
        <v>3.0</v>
      </c>
      <c r="F33" s="39" t="s">
        <v>46</v>
      </c>
      <c r="G33" s="6"/>
      <c r="H33" s="6"/>
      <c r="I33" s="6"/>
      <c r="J33" s="7"/>
      <c r="K33" s="23"/>
      <c r="L33" s="23"/>
      <c r="M33" s="23"/>
      <c r="N33" s="23"/>
    </row>
    <row r="34">
      <c r="A34" s="1"/>
      <c r="B34" s="28">
        <v>13.0</v>
      </c>
      <c r="C34" s="15" t="s">
        <v>45</v>
      </c>
      <c r="D34" s="16">
        <v>3.0</v>
      </c>
      <c r="E34" s="15">
        <v>3.0</v>
      </c>
      <c r="F34" s="39" t="s">
        <v>46</v>
      </c>
      <c r="G34" s="6"/>
      <c r="H34" s="6"/>
      <c r="I34" s="6"/>
      <c r="J34" s="7"/>
      <c r="K34" s="23"/>
      <c r="L34" s="23"/>
      <c r="M34" s="23"/>
      <c r="N34" s="23"/>
    </row>
    <row r="35">
      <c r="A35" s="1"/>
      <c r="B35" s="28">
        <v>13.0</v>
      </c>
      <c r="C35" s="15" t="s">
        <v>49</v>
      </c>
      <c r="D35" s="16">
        <v>3.0</v>
      </c>
      <c r="E35" s="15">
        <v>2.0</v>
      </c>
      <c r="F35" s="39" t="s">
        <v>50</v>
      </c>
      <c r="G35" s="6"/>
      <c r="H35" s="6"/>
      <c r="I35" s="6"/>
      <c r="J35" s="7"/>
      <c r="K35" s="23"/>
      <c r="L35" s="23"/>
      <c r="M35" s="23"/>
      <c r="N35" s="23"/>
    </row>
    <row r="36">
      <c r="A36" s="1"/>
      <c r="B36" s="28">
        <v>13.0</v>
      </c>
      <c r="C36" s="15" t="s">
        <v>53</v>
      </c>
      <c r="D36" s="16">
        <v>3.0</v>
      </c>
      <c r="E36" s="15">
        <v>1.0</v>
      </c>
      <c r="F36" s="39" t="s">
        <v>26</v>
      </c>
      <c r="G36" s="6"/>
      <c r="H36" s="6"/>
      <c r="I36" s="6"/>
      <c r="J36" s="7"/>
      <c r="K36" s="23"/>
      <c r="L36" s="23"/>
      <c r="M36" s="23"/>
      <c r="N36" s="23"/>
    </row>
    <row r="37">
      <c r="A37" s="1"/>
      <c r="B37" s="28">
        <v>13.0</v>
      </c>
      <c r="C37" s="15" t="s">
        <v>52</v>
      </c>
      <c r="D37" s="16">
        <v>3.0</v>
      </c>
      <c r="E37" s="15">
        <v>1.0</v>
      </c>
      <c r="F37" s="39" t="s">
        <v>26</v>
      </c>
      <c r="G37" s="6"/>
      <c r="H37" s="6"/>
      <c r="I37" s="6"/>
      <c r="J37" s="7"/>
      <c r="K37" s="23"/>
      <c r="L37" s="23"/>
      <c r="M37" s="23"/>
      <c r="N37" s="23"/>
    </row>
    <row r="38">
      <c r="A38" s="1"/>
      <c r="B38" s="28">
        <v>13.0</v>
      </c>
      <c r="C38" s="15" t="s">
        <v>51</v>
      </c>
      <c r="D38" s="16">
        <v>3.0</v>
      </c>
      <c r="E38" s="15">
        <v>1.0</v>
      </c>
      <c r="F38" s="39" t="s">
        <v>26</v>
      </c>
      <c r="G38" s="6"/>
      <c r="H38" s="6"/>
      <c r="I38" s="6"/>
      <c r="J38" s="7"/>
      <c r="K38" s="23"/>
      <c r="L38" s="23"/>
      <c r="M38" s="23"/>
      <c r="N38" s="23"/>
    </row>
    <row r="39">
      <c r="A39" s="1"/>
      <c r="B39" s="28">
        <v>37.0</v>
      </c>
      <c r="C39" s="17" t="s">
        <v>59</v>
      </c>
      <c r="D39" s="18">
        <v>2.0</v>
      </c>
      <c r="E39" s="17">
        <v>9.0</v>
      </c>
      <c r="F39" s="40" t="s">
        <v>15</v>
      </c>
      <c r="G39" s="6"/>
      <c r="H39" s="6"/>
      <c r="I39" s="6"/>
      <c r="J39" s="7"/>
      <c r="K39" s="23"/>
      <c r="L39" s="23"/>
      <c r="M39" s="23"/>
      <c r="N39" s="23"/>
    </row>
    <row r="40">
      <c r="A40" s="1"/>
      <c r="B40" s="28">
        <v>37.0</v>
      </c>
      <c r="C40" s="17" t="s">
        <v>58</v>
      </c>
      <c r="D40" s="18">
        <v>2.0</v>
      </c>
      <c r="E40" s="17">
        <v>9.0</v>
      </c>
      <c r="F40" s="40" t="s">
        <v>15</v>
      </c>
      <c r="G40" s="6"/>
      <c r="H40" s="6"/>
      <c r="I40" s="6"/>
      <c r="J40" s="7"/>
      <c r="K40" s="23"/>
      <c r="L40" s="23"/>
      <c r="M40" s="23"/>
      <c r="N40" s="23"/>
    </row>
    <row r="41">
      <c r="A41" s="1"/>
      <c r="B41" s="28">
        <v>37.0</v>
      </c>
      <c r="C41" s="17" t="s">
        <v>57</v>
      </c>
      <c r="D41" s="18">
        <v>2.0</v>
      </c>
      <c r="E41" s="17">
        <v>9.0</v>
      </c>
      <c r="F41" s="40" t="s">
        <v>15</v>
      </c>
      <c r="G41" s="6"/>
      <c r="H41" s="6"/>
      <c r="I41" s="6"/>
      <c r="J41" s="7"/>
      <c r="K41" s="23"/>
      <c r="L41" s="23"/>
      <c r="M41" s="23"/>
      <c r="N41" s="23"/>
    </row>
    <row r="42">
      <c r="A42" s="1"/>
      <c r="B42" s="28">
        <v>37.0</v>
      </c>
      <c r="C42" s="17" t="s">
        <v>56</v>
      </c>
      <c r="D42" s="18">
        <v>2.0</v>
      </c>
      <c r="E42" s="17">
        <v>9.0</v>
      </c>
      <c r="F42" s="40" t="s">
        <v>15</v>
      </c>
      <c r="G42" s="6"/>
      <c r="H42" s="6"/>
      <c r="I42" s="6"/>
      <c r="J42" s="7"/>
      <c r="K42" s="23"/>
      <c r="L42" s="23"/>
      <c r="M42" s="23"/>
      <c r="N42" s="23"/>
    </row>
    <row r="43">
      <c r="A43" s="1"/>
      <c r="B43" s="28">
        <v>37.0</v>
      </c>
      <c r="C43" s="17" t="s">
        <v>55</v>
      </c>
      <c r="D43" s="18">
        <v>2.0</v>
      </c>
      <c r="E43" s="17">
        <v>9.0</v>
      </c>
      <c r="F43" s="40" t="s">
        <v>15</v>
      </c>
      <c r="G43" s="6"/>
      <c r="H43" s="6"/>
      <c r="I43" s="6"/>
      <c r="J43" s="7"/>
      <c r="K43" s="23"/>
      <c r="L43" s="23"/>
      <c r="M43" s="23"/>
      <c r="N43" s="23"/>
    </row>
    <row r="44">
      <c r="A44" s="1"/>
      <c r="B44" s="28">
        <v>37.0</v>
      </c>
      <c r="C44" s="17" t="s">
        <v>54</v>
      </c>
      <c r="D44" s="18">
        <v>2.0</v>
      </c>
      <c r="E44" s="17">
        <v>9.0</v>
      </c>
      <c r="F44" s="40" t="s">
        <v>15</v>
      </c>
      <c r="G44" s="6"/>
      <c r="H44" s="6"/>
      <c r="I44" s="6"/>
      <c r="J44" s="7"/>
      <c r="K44" s="23"/>
      <c r="L44" s="23"/>
      <c r="M44" s="23"/>
      <c r="N44" s="23"/>
    </row>
    <row r="45">
      <c r="A45" s="1"/>
      <c r="B45" s="28">
        <v>37.0</v>
      </c>
      <c r="C45" s="17" t="s">
        <v>64</v>
      </c>
      <c r="D45" s="18">
        <v>2.0</v>
      </c>
      <c r="E45" s="17">
        <v>8.0</v>
      </c>
      <c r="F45" s="40" t="s">
        <v>17</v>
      </c>
      <c r="G45" s="6"/>
      <c r="H45" s="6"/>
      <c r="I45" s="6"/>
      <c r="J45" s="7"/>
      <c r="K45" s="23"/>
      <c r="L45" s="23"/>
      <c r="M45" s="23"/>
      <c r="N45" s="23"/>
    </row>
    <row r="46">
      <c r="A46" s="1"/>
      <c r="B46" s="28">
        <v>37.0</v>
      </c>
      <c r="C46" s="17" t="s">
        <v>63</v>
      </c>
      <c r="D46" s="18">
        <v>2.0</v>
      </c>
      <c r="E46" s="17">
        <v>8.0</v>
      </c>
      <c r="F46" s="40" t="s">
        <v>17</v>
      </c>
      <c r="G46" s="6"/>
      <c r="H46" s="6"/>
      <c r="I46" s="6"/>
      <c r="J46" s="7"/>
      <c r="K46" s="23"/>
      <c r="L46" s="23"/>
      <c r="M46" s="23"/>
      <c r="N46" s="23"/>
    </row>
    <row r="47">
      <c r="A47" s="1"/>
      <c r="B47" s="28">
        <v>37.0</v>
      </c>
      <c r="C47" s="17" t="s">
        <v>62</v>
      </c>
      <c r="D47" s="18">
        <v>2.0</v>
      </c>
      <c r="E47" s="17">
        <v>8.0</v>
      </c>
      <c r="F47" s="40" t="s">
        <v>17</v>
      </c>
      <c r="G47" s="6"/>
      <c r="H47" s="6"/>
      <c r="I47" s="6"/>
      <c r="J47" s="7"/>
      <c r="K47" s="23"/>
      <c r="L47" s="23"/>
      <c r="M47" s="23"/>
      <c r="N47" s="23"/>
    </row>
    <row r="48">
      <c r="A48" s="1"/>
      <c r="B48" s="28">
        <v>37.0</v>
      </c>
      <c r="C48" s="17" t="s">
        <v>61</v>
      </c>
      <c r="D48" s="18">
        <v>2.0</v>
      </c>
      <c r="E48" s="17">
        <v>8.0</v>
      </c>
      <c r="F48" s="40" t="s">
        <v>17</v>
      </c>
      <c r="G48" s="6"/>
      <c r="H48" s="6"/>
      <c r="I48" s="6"/>
      <c r="J48" s="7"/>
      <c r="K48" s="23"/>
      <c r="L48" s="23"/>
      <c r="M48" s="23"/>
      <c r="N48" s="23"/>
    </row>
    <row r="49">
      <c r="A49" s="1"/>
      <c r="B49" s="28">
        <v>37.0</v>
      </c>
      <c r="C49" s="17" t="s">
        <v>60</v>
      </c>
      <c r="D49" s="18">
        <v>2.0</v>
      </c>
      <c r="E49" s="17">
        <v>8.0</v>
      </c>
      <c r="F49" s="40" t="s">
        <v>17</v>
      </c>
      <c r="G49" s="6"/>
      <c r="H49" s="6"/>
      <c r="I49" s="6"/>
      <c r="J49" s="7"/>
      <c r="K49" s="23"/>
      <c r="L49" s="23"/>
      <c r="M49" s="23"/>
      <c r="N49" s="23"/>
    </row>
    <row r="50">
      <c r="A50" s="1"/>
      <c r="B50" s="28">
        <v>37.0</v>
      </c>
      <c r="C50" s="17" t="s">
        <v>67</v>
      </c>
      <c r="D50" s="18">
        <v>2.0</v>
      </c>
      <c r="E50" s="17">
        <v>7.0</v>
      </c>
      <c r="F50" s="40" t="s">
        <v>11</v>
      </c>
      <c r="G50" s="6"/>
      <c r="H50" s="6"/>
      <c r="I50" s="6"/>
      <c r="J50" s="7"/>
      <c r="K50" s="23"/>
      <c r="L50" s="23"/>
      <c r="M50" s="23"/>
      <c r="N50" s="23"/>
    </row>
    <row r="51">
      <c r="A51" s="1"/>
      <c r="B51" s="28">
        <v>37.0</v>
      </c>
      <c r="C51" s="17" t="s">
        <v>66</v>
      </c>
      <c r="D51" s="18">
        <v>2.0</v>
      </c>
      <c r="E51" s="17">
        <v>7.0</v>
      </c>
      <c r="F51" s="40" t="s">
        <v>11</v>
      </c>
      <c r="G51" s="6"/>
      <c r="H51" s="6"/>
      <c r="I51" s="6"/>
      <c r="J51" s="7"/>
      <c r="K51" s="23"/>
      <c r="L51" s="23"/>
      <c r="M51" s="23"/>
      <c r="N51" s="23"/>
    </row>
    <row r="52">
      <c r="A52" s="1"/>
      <c r="B52" s="28">
        <v>37.0</v>
      </c>
      <c r="C52" s="17" t="s">
        <v>65</v>
      </c>
      <c r="D52" s="18">
        <v>2.0</v>
      </c>
      <c r="E52" s="17">
        <v>7.0</v>
      </c>
      <c r="F52" s="40" t="s">
        <v>11</v>
      </c>
      <c r="G52" s="6"/>
      <c r="H52" s="6"/>
      <c r="I52" s="6"/>
      <c r="J52" s="7"/>
      <c r="K52" s="23"/>
      <c r="L52" s="23"/>
      <c r="M52" s="23"/>
      <c r="N52" s="23"/>
    </row>
    <row r="53">
      <c r="A53" s="1"/>
      <c r="B53" s="28">
        <v>37.0</v>
      </c>
      <c r="C53" s="17" t="s">
        <v>77</v>
      </c>
      <c r="D53" s="18">
        <v>2.0</v>
      </c>
      <c r="E53" s="17">
        <v>6.0</v>
      </c>
      <c r="F53" s="40" t="s">
        <v>13</v>
      </c>
      <c r="G53" s="6"/>
      <c r="H53" s="6"/>
      <c r="I53" s="6"/>
      <c r="J53" s="7"/>
      <c r="K53" s="23"/>
      <c r="L53" s="23"/>
      <c r="M53" s="23"/>
      <c r="N53" s="23"/>
    </row>
    <row r="54">
      <c r="A54" s="1"/>
      <c r="B54" s="28">
        <v>37.0</v>
      </c>
      <c r="C54" s="17" t="s">
        <v>76</v>
      </c>
      <c r="D54" s="18">
        <v>2.0</v>
      </c>
      <c r="E54" s="17">
        <v>6.0</v>
      </c>
      <c r="F54" s="40" t="s">
        <v>13</v>
      </c>
      <c r="G54" s="6"/>
      <c r="H54" s="6"/>
      <c r="I54" s="6"/>
      <c r="J54" s="7"/>
      <c r="K54" s="23"/>
      <c r="L54" s="23"/>
      <c r="M54" s="23"/>
      <c r="N54" s="23"/>
    </row>
    <row r="55">
      <c r="A55" s="1"/>
      <c r="B55" s="28">
        <v>37.0</v>
      </c>
      <c r="C55" s="17" t="s">
        <v>75</v>
      </c>
      <c r="D55" s="18">
        <v>2.0</v>
      </c>
      <c r="E55" s="17">
        <v>6.0</v>
      </c>
      <c r="F55" s="40" t="s">
        <v>13</v>
      </c>
      <c r="G55" s="6"/>
      <c r="H55" s="6"/>
      <c r="I55" s="6"/>
      <c r="J55" s="7"/>
      <c r="K55" s="23"/>
      <c r="L55" s="23"/>
      <c r="M55" s="23"/>
      <c r="N55" s="23"/>
    </row>
    <row r="56">
      <c r="A56" s="1"/>
      <c r="B56" s="28">
        <v>37.0</v>
      </c>
      <c r="C56" s="17" t="s">
        <v>74</v>
      </c>
      <c r="D56" s="18">
        <v>2.0</v>
      </c>
      <c r="E56" s="17">
        <v>6.0</v>
      </c>
      <c r="F56" s="40" t="s">
        <v>13</v>
      </c>
      <c r="G56" s="6"/>
      <c r="H56" s="6"/>
      <c r="I56" s="6"/>
      <c r="J56" s="7"/>
      <c r="K56" s="23"/>
      <c r="L56" s="23"/>
      <c r="M56" s="23"/>
      <c r="N56" s="23"/>
    </row>
    <row r="57">
      <c r="A57" s="1"/>
      <c r="B57" s="28">
        <v>37.0</v>
      </c>
      <c r="C57" s="17" t="s">
        <v>73</v>
      </c>
      <c r="D57" s="18">
        <v>2.0</v>
      </c>
      <c r="E57" s="17">
        <v>6.0</v>
      </c>
      <c r="F57" s="40" t="s">
        <v>13</v>
      </c>
      <c r="G57" s="6"/>
      <c r="H57" s="6"/>
      <c r="I57" s="6"/>
      <c r="J57" s="7"/>
      <c r="K57" s="23"/>
      <c r="L57" s="23"/>
      <c r="M57" s="23"/>
      <c r="N57" s="23"/>
    </row>
    <row r="58">
      <c r="A58" s="1"/>
      <c r="B58" s="28">
        <v>37.0</v>
      </c>
      <c r="C58" s="17" t="s">
        <v>72</v>
      </c>
      <c r="D58" s="18">
        <v>2.0</v>
      </c>
      <c r="E58" s="17">
        <v>6.0</v>
      </c>
      <c r="F58" s="40" t="s">
        <v>13</v>
      </c>
      <c r="G58" s="6"/>
      <c r="H58" s="6"/>
      <c r="I58" s="6"/>
      <c r="J58" s="7"/>
      <c r="K58" s="23"/>
      <c r="L58" s="23"/>
      <c r="M58" s="23"/>
      <c r="N58" s="23"/>
    </row>
    <row r="59">
      <c r="A59" s="1"/>
      <c r="B59" s="28">
        <v>37.0</v>
      </c>
      <c r="C59" s="17" t="s">
        <v>71</v>
      </c>
      <c r="D59" s="18">
        <v>2.0</v>
      </c>
      <c r="E59" s="17">
        <v>6.0</v>
      </c>
      <c r="F59" s="40" t="s">
        <v>13</v>
      </c>
      <c r="G59" s="6"/>
      <c r="H59" s="6"/>
      <c r="I59" s="6"/>
      <c r="J59" s="7"/>
      <c r="K59" s="23"/>
      <c r="L59" s="23"/>
      <c r="M59" s="23"/>
      <c r="N59" s="23"/>
    </row>
    <row r="60">
      <c r="A60" s="1"/>
      <c r="B60" s="28">
        <v>37.0</v>
      </c>
      <c r="C60" s="17" t="s">
        <v>70</v>
      </c>
      <c r="D60" s="18">
        <v>2.0</v>
      </c>
      <c r="E60" s="17">
        <v>6.0</v>
      </c>
      <c r="F60" s="40" t="s">
        <v>13</v>
      </c>
      <c r="G60" s="6"/>
      <c r="H60" s="6"/>
      <c r="I60" s="6"/>
      <c r="J60" s="7"/>
      <c r="K60" s="23"/>
      <c r="L60" s="23"/>
      <c r="M60" s="23"/>
      <c r="N60" s="23"/>
    </row>
    <row r="61">
      <c r="A61" s="1"/>
      <c r="B61" s="28">
        <v>37.0</v>
      </c>
      <c r="C61" s="17" t="s">
        <v>69</v>
      </c>
      <c r="D61" s="18">
        <v>2.0</v>
      </c>
      <c r="E61" s="17">
        <v>6.0</v>
      </c>
      <c r="F61" s="40" t="s">
        <v>13</v>
      </c>
      <c r="G61" s="6"/>
      <c r="H61" s="6"/>
      <c r="I61" s="6"/>
      <c r="J61" s="7"/>
      <c r="K61" s="23"/>
      <c r="L61" s="23"/>
      <c r="M61" s="23"/>
      <c r="N61" s="23"/>
    </row>
    <row r="62">
      <c r="A62" s="1"/>
      <c r="B62" s="28">
        <v>37.0</v>
      </c>
      <c r="C62" s="17" t="s">
        <v>68</v>
      </c>
      <c r="D62" s="18">
        <v>2.0</v>
      </c>
      <c r="E62" s="17">
        <v>6.0</v>
      </c>
      <c r="F62" s="40" t="s">
        <v>13</v>
      </c>
      <c r="G62" s="6"/>
      <c r="H62" s="6"/>
      <c r="I62" s="6"/>
      <c r="J62" s="7"/>
      <c r="K62" s="23"/>
      <c r="L62" s="23"/>
      <c r="M62" s="23"/>
      <c r="N62" s="23"/>
    </row>
    <row r="63">
      <c r="A63" s="1"/>
      <c r="B63" s="28">
        <v>37.0</v>
      </c>
      <c r="C63" s="17" t="s">
        <v>78</v>
      </c>
      <c r="D63" s="18">
        <v>2.0</v>
      </c>
      <c r="E63" s="17">
        <v>5.0</v>
      </c>
      <c r="F63" s="40" t="s">
        <v>79</v>
      </c>
      <c r="G63" s="6"/>
      <c r="H63" s="6"/>
      <c r="I63" s="6"/>
      <c r="J63" s="7"/>
      <c r="K63" s="23"/>
      <c r="L63" s="23"/>
      <c r="M63" s="23"/>
      <c r="N63" s="23"/>
    </row>
    <row r="64">
      <c r="A64" s="1"/>
      <c r="B64" s="28">
        <v>37.0</v>
      </c>
      <c r="C64" s="17" t="s">
        <v>80</v>
      </c>
      <c r="D64" s="18">
        <v>2.0</v>
      </c>
      <c r="E64" s="17">
        <v>4.0</v>
      </c>
      <c r="F64" s="40" t="s">
        <v>23</v>
      </c>
      <c r="G64" s="6"/>
      <c r="H64" s="6"/>
      <c r="I64" s="6"/>
      <c r="J64" s="7"/>
      <c r="K64" s="23"/>
      <c r="L64" s="23"/>
      <c r="M64" s="23"/>
      <c r="N64" s="23"/>
    </row>
    <row r="65">
      <c r="A65" s="1"/>
      <c r="B65" s="28">
        <v>37.0</v>
      </c>
      <c r="C65" s="17" t="s">
        <v>84</v>
      </c>
      <c r="D65" s="18">
        <v>2.0</v>
      </c>
      <c r="E65" s="17">
        <v>3.0</v>
      </c>
      <c r="F65" s="40" t="s">
        <v>46</v>
      </c>
      <c r="G65" s="6"/>
      <c r="H65" s="6"/>
      <c r="I65" s="6"/>
      <c r="J65" s="7"/>
      <c r="K65" s="23"/>
      <c r="L65" s="23"/>
      <c r="M65" s="23"/>
      <c r="N65" s="23"/>
    </row>
    <row r="66">
      <c r="A66" s="1"/>
      <c r="B66" s="28">
        <v>37.0</v>
      </c>
      <c r="C66" s="17" t="s">
        <v>83</v>
      </c>
      <c r="D66" s="18">
        <v>2.0</v>
      </c>
      <c r="E66" s="17">
        <v>3.0</v>
      </c>
      <c r="F66" s="40" t="s">
        <v>46</v>
      </c>
      <c r="G66" s="6"/>
      <c r="H66" s="6"/>
      <c r="I66" s="6"/>
      <c r="J66" s="7"/>
      <c r="K66" s="23"/>
      <c r="L66" s="23"/>
      <c r="M66" s="23"/>
      <c r="N66" s="23"/>
    </row>
    <row r="67">
      <c r="A67" s="1"/>
      <c r="B67" s="28">
        <v>37.0</v>
      </c>
      <c r="C67" s="17" t="s">
        <v>82</v>
      </c>
      <c r="D67" s="18">
        <v>2.0</v>
      </c>
      <c r="E67" s="17">
        <v>3.0</v>
      </c>
      <c r="F67" s="40" t="s">
        <v>46</v>
      </c>
      <c r="G67" s="6"/>
      <c r="H67" s="6"/>
      <c r="I67" s="6"/>
      <c r="J67" s="7"/>
      <c r="K67" s="23"/>
      <c r="L67" s="23"/>
      <c r="M67" s="23"/>
      <c r="N67" s="23"/>
    </row>
    <row r="68">
      <c r="A68" s="1"/>
      <c r="B68" s="28">
        <v>37.0</v>
      </c>
      <c r="C68" s="17" t="s">
        <v>81</v>
      </c>
      <c r="D68" s="18">
        <v>2.0</v>
      </c>
      <c r="E68" s="17">
        <v>3.0</v>
      </c>
      <c r="F68" s="40" t="s">
        <v>46</v>
      </c>
      <c r="G68" s="6"/>
      <c r="H68" s="6"/>
      <c r="I68" s="6"/>
      <c r="J68" s="7"/>
      <c r="K68" s="23"/>
      <c r="L68" s="23"/>
      <c r="M68" s="23"/>
      <c r="N68" s="23"/>
    </row>
    <row r="69">
      <c r="A69" s="1"/>
      <c r="B69" s="28">
        <v>37.0</v>
      </c>
      <c r="C69" s="17" t="s">
        <v>87</v>
      </c>
      <c r="D69" s="18">
        <v>2.0</v>
      </c>
      <c r="E69" s="17">
        <v>1.0</v>
      </c>
      <c r="F69" s="40" t="s">
        <v>26</v>
      </c>
      <c r="G69" s="6"/>
      <c r="H69" s="6"/>
      <c r="I69" s="6"/>
      <c r="J69" s="7"/>
      <c r="K69" s="23"/>
      <c r="L69" s="23"/>
      <c r="M69" s="23"/>
      <c r="N69" s="23"/>
    </row>
    <row r="70">
      <c r="A70" s="1"/>
      <c r="B70" s="28">
        <v>37.0</v>
      </c>
      <c r="C70" s="17" t="s">
        <v>86</v>
      </c>
      <c r="D70" s="18">
        <v>2.0</v>
      </c>
      <c r="E70" s="17">
        <v>1.0</v>
      </c>
      <c r="F70" s="40" t="s">
        <v>26</v>
      </c>
      <c r="G70" s="6"/>
      <c r="H70" s="6"/>
      <c r="I70" s="6"/>
      <c r="J70" s="7"/>
      <c r="K70" s="23"/>
      <c r="L70" s="23"/>
      <c r="M70" s="23"/>
      <c r="N70" s="23"/>
    </row>
    <row r="71">
      <c r="A71" s="1"/>
      <c r="B71" s="28">
        <v>37.0</v>
      </c>
      <c r="C71" s="17" t="s">
        <v>85</v>
      </c>
      <c r="D71" s="18">
        <v>2.0</v>
      </c>
      <c r="E71" s="17">
        <v>1.0</v>
      </c>
      <c r="F71" s="40" t="s">
        <v>26</v>
      </c>
      <c r="G71" s="6"/>
      <c r="H71" s="6"/>
      <c r="I71" s="6"/>
      <c r="J71" s="7"/>
      <c r="K71" s="23"/>
      <c r="L71" s="23"/>
      <c r="M71" s="23"/>
      <c r="N71" s="23"/>
    </row>
    <row r="72">
      <c r="A72" s="1"/>
      <c r="B72" s="28">
        <v>70.0</v>
      </c>
      <c r="C72" s="19" t="s">
        <v>88</v>
      </c>
      <c r="D72" s="20">
        <v>1.0</v>
      </c>
      <c r="E72" s="19">
        <v>9.0</v>
      </c>
      <c r="F72" s="41" t="s">
        <v>15</v>
      </c>
      <c r="G72" s="6"/>
      <c r="H72" s="6"/>
      <c r="I72" s="6"/>
      <c r="J72" s="7"/>
      <c r="K72" s="23"/>
      <c r="L72" s="23"/>
      <c r="M72" s="23"/>
      <c r="N72" s="23"/>
    </row>
    <row r="73">
      <c r="A73" s="1"/>
      <c r="B73" s="28">
        <v>70.0</v>
      </c>
      <c r="C73" s="19" t="s">
        <v>92</v>
      </c>
      <c r="D73" s="20">
        <v>1.0</v>
      </c>
      <c r="E73" s="19">
        <v>7.0</v>
      </c>
      <c r="F73" s="41" t="s">
        <v>11</v>
      </c>
      <c r="G73" s="6"/>
      <c r="H73" s="6"/>
      <c r="I73" s="6"/>
      <c r="J73" s="7"/>
      <c r="K73" s="23"/>
      <c r="L73" s="23"/>
      <c r="M73" s="23"/>
      <c r="N73" s="23"/>
    </row>
    <row r="74">
      <c r="A74" s="1"/>
      <c r="B74" s="28">
        <v>70.0</v>
      </c>
      <c r="C74" s="19" t="s">
        <v>91</v>
      </c>
      <c r="D74" s="20">
        <v>1.0</v>
      </c>
      <c r="E74" s="19">
        <v>7.0</v>
      </c>
      <c r="F74" s="41" t="s">
        <v>11</v>
      </c>
      <c r="G74" s="6"/>
      <c r="H74" s="6"/>
      <c r="I74" s="6"/>
      <c r="J74" s="7"/>
      <c r="K74" s="23"/>
      <c r="L74" s="23"/>
      <c r="M74" s="23"/>
      <c r="N74" s="23"/>
    </row>
    <row r="75">
      <c r="A75" s="1"/>
      <c r="B75" s="28">
        <v>70.0</v>
      </c>
      <c r="C75" s="19" t="s">
        <v>90</v>
      </c>
      <c r="D75" s="20">
        <v>1.0</v>
      </c>
      <c r="E75" s="19">
        <v>7.0</v>
      </c>
      <c r="F75" s="41" t="s">
        <v>11</v>
      </c>
      <c r="G75" s="6"/>
      <c r="H75" s="6"/>
      <c r="I75" s="6"/>
      <c r="J75" s="7"/>
      <c r="K75" s="23"/>
      <c r="L75" s="23"/>
      <c r="M75" s="23"/>
      <c r="N75" s="23"/>
    </row>
    <row r="76">
      <c r="A76" s="1"/>
      <c r="B76" s="28">
        <v>70.0</v>
      </c>
      <c r="C76" s="19" t="s">
        <v>89</v>
      </c>
      <c r="D76" s="20">
        <v>1.0</v>
      </c>
      <c r="E76" s="19">
        <v>7.0</v>
      </c>
      <c r="F76" s="41" t="s">
        <v>11</v>
      </c>
      <c r="G76" s="6"/>
      <c r="H76" s="6"/>
      <c r="I76" s="6"/>
      <c r="J76" s="7"/>
      <c r="K76" s="23"/>
      <c r="L76" s="23"/>
      <c r="M76" s="23"/>
      <c r="N76" s="23"/>
    </row>
    <row r="77">
      <c r="A77" s="1"/>
      <c r="B77" s="28">
        <v>70.0</v>
      </c>
      <c r="C77" s="19" t="s">
        <v>94</v>
      </c>
      <c r="D77" s="20">
        <v>1.0</v>
      </c>
      <c r="E77" s="19">
        <v>4.0</v>
      </c>
      <c r="F77" s="41" t="s">
        <v>23</v>
      </c>
      <c r="G77" s="6"/>
      <c r="H77" s="6"/>
      <c r="I77" s="6"/>
      <c r="J77" s="7"/>
      <c r="K77" s="23"/>
      <c r="L77" s="23"/>
      <c r="M77" s="23"/>
      <c r="N77" s="23"/>
    </row>
    <row r="78">
      <c r="A78" s="1"/>
      <c r="B78" s="28">
        <v>70.0</v>
      </c>
      <c r="C78" s="19" t="s">
        <v>93</v>
      </c>
      <c r="D78" s="20">
        <v>1.0</v>
      </c>
      <c r="E78" s="19">
        <v>4.0</v>
      </c>
      <c r="F78" s="41" t="s">
        <v>23</v>
      </c>
      <c r="G78" s="6"/>
      <c r="H78" s="6"/>
      <c r="I78" s="6"/>
      <c r="J78" s="7"/>
      <c r="K78" s="23"/>
      <c r="L78" s="23"/>
      <c r="M78" s="23"/>
      <c r="N78" s="23"/>
    </row>
    <row r="79">
      <c r="A79" s="1"/>
      <c r="B79" s="28">
        <v>70.0</v>
      </c>
      <c r="C79" s="19" t="s">
        <v>97</v>
      </c>
      <c r="D79" s="20">
        <v>1.0</v>
      </c>
      <c r="E79" s="19">
        <v>3.0</v>
      </c>
      <c r="F79" s="41" t="s">
        <v>46</v>
      </c>
      <c r="G79" s="6"/>
      <c r="H79" s="6"/>
      <c r="I79" s="6"/>
      <c r="J79" s="7"/>
      <c r="K79" s="23"/>
      <c r="L79" s="23"/>
      <c r="M79" s="23"/>
      <c r="N79" s="23"/>
    </row>
    <row r="80">
      <c r="A80" s="1"/>
      <c r="B80" s="28">
        <v>70.0</v>
      </c>
      <c r="C80" s="19" t="s">
        <v>96</v>
      </c>
      <c r="D80" s="20">
        <v>1.0</v>
      </c>
      <c r="E80" s="19">
        <v>3.0</v>
      </c>
      <c r="F80" s="41" t="s">
        <v>46</v>
      </c>
      <c r="G80" s="6"/>
      <c r="H80" s="6"/>
      <c r="I80" s="6"/>
      <c r="J80" s="7"/>
      <c r="K80" s="23"/>
      <c r="L80" s="23"/>
      <c r="M80" s="23"/>
      <c r="N80" s="23"/>
    </row>
    <row r="81">
      <c r="A81" s="1"/>
      <c r="B81" s="28">
        <v>70.0</v>
      </c>
      <c r="C81" s="19" t="s">
        <v>95</v>
      </c>
      <c r="D81" s="20">
        <v>1.0</v>
      </c>
      <c r="E81" s="19">
        <v>3.0</v>
      </c>
      <c r="F81" s="41" t="s">
        <v>46</v>
      </c>
      <c r="G81" s="6"/>
      <c r="H81" s="6"/>
      <c r="I81" s="6"/>
      <c r="J81" s="7"/>
      <c r="K81" s="23"/>
      <c r="L81" s="23"/>
      <c r="M81" s="23"/>
      <c r="N81" s="23"/>
    </row>
    <row r="82">
      <c r="A82" s="1"/>
      <c r="B82" s="28">
        <v>70.0</v>
      </c>
      <c r="C82" s="19" t="s">
        <v>98</v>
      </c>
      <c r="D82" s="20">
        <v>1.0</v>
      </c>
      <c r="E82" s="19">
        <v>2.0</v>
      </c>
      <c r="F82" s="41" t="s">
        <v>50</v>
      </c>
      <c r="G82" s="6"/>
      <c r="H82" s="6"/>
      <c r="I82" s="6"/>
      <c r="J82" s="7"/>
      <c r="K82" s="23"/>
      <c r="L82" s="23"/>
      <c r="M82" s="23"/>
      <c r="N82" s="23"/>
    </row>
    <row r="83">
      <c r="A83" s="1"/>
      <c r="B83" s="28">
        <v>70.0</v>
      </c>
      <c r="C83" s="19" t="s">
        <v>102</v>
      </c>
      <c r="D83" s="20">
        <v>1.0</v>
      </c>
      <c r="E83" s="19">
        <v>1.0</v>
      </c>
      <c r="F83" s="41" t="s">
        <v>26</v>
      </c>
      <c r="G83" s="6"/>
      <c r="H83" s="6"/>
      <c r="I83" s="6"/>
      <c r="J83" s="7"/>
      <c r="K83" s="23"/>
      <c r="L83" s="23"/>
      <c r="M83" s="23"/>
      <c r="N83" s="23"/>
    </row>
    <row r="84">
      <c r="A84" s="1"/>
      <c r="B84" s="28">
        <v>70.0</v>
      </c>
      <c r="C84" s="19" t="s">
        <v>101</v>
      </c>
      <c r="D84" s="20">
        <v>1.0</v>
      </c>
      <c r="E84" s="19">
        <v>1.0</v>
      </c>
      <c r="F84" s="41" t="s">
        <v>26</v>
      </c>
      <c r="G84" s="6"/>
      <c r="H84" s="6"/>
      <c r="I84" s="6"/>
      <c r="J84" s="7"/>
      <c r="K84" s="23"/>
      <c r="L84" s="23"/>
      <c r="M84" s="23"/>
      <c r="N84" s="23"/>
    </row>
    <row r="85">
      <c r="A85" s="1"/>
      <c r="B85" s="28">
        <v>70.0</v>
      </c>
      <c r="C85" s="19" t="s">
        <v>100</v>
      </c>
      <c r="D85" s="20">
        <v>1.0</v>
      </c>
      <c r="E85" s="19">
        <v>1.0</v>
      </c>
      <c r="F85" s="41" t="s">
        <v>26</v>
      </c>
      <c r="G85" s="6"/>
      <c r="H85" s="6"/>
      <c r="I85" s="6"/>
      <c r="J85" s="7"/>
      <c r="K85" s="23"/>
      <c r="L85" s="23"/>
      <c r="M85" s="23"/>
      <c r="N85" s="23"/>
    </row>
    <row r="86">
      <c r="A86" s="1"/>
      <c r="B86" s="28">
        <v>70.0</v>
      </c>
      <c r="C86" s="19" t="s">
        <v>99</v>
      </c>
      <c r="D86" s="20">
        <v>1.0</v>
      </c>
      <c r="E86" s="19">
        <v>1.0</v>
      </c>
      <c r="F86" s="41" t="s">
        <v>26</v>
      </c>
      <c r="G86" s="6"/>
      <c r="H86" s="6"/>
      <c r="I86" s="6"/>
      <c r="J86" s="7"/>
      <c r="K86" s="23"/>
      <c r="L86" s="23"/>
      <c r="M86" s="23"/>
      <c r="N86" s="23"/>
    </row>
    <row r="87">
      <c r="A87" s="1"/>
      <c r="B87" s="28">
        <v>85.0</v>
      </c>
      <c r="C87" s="28" t="s">
        <v>105</v>
      </c>
      <c r="D87" s="42">
        <v>0.0</v>
      </c>
      <c r="E87" s="28">
        <v>1.0</v>
      </c>
      <c r="F87" s="43" t="s">
        <v>26</v>
      </c>
      <c r="G87" s="6"/>
      <c r="H87" s="6"/>
      <c r="I87" s="6"/>
      <c r="J87" s="7"/>
      <c r="K87" s="23"/>
      <c r="L87" s="23"/>
      <c r="M87" s="23"/>
      <c r="N87" s="23"/>
    </row>
    <row r="88">
      <c r="A88" s="1"/>
      <c r="B88" s="28">
        <v>85.0</v>
      </c>
      <c r="C88" s="28" t="s">
        <v>103</v>
      </c>
      <c r="D88" s="42">
        <v>0.0</v>
      </c>
      <c r="E88" s="28">
        <v>3.0</v>
      </c>
      <c r="F88" s="43" t="s">
        <v>46</v>
      </c>
      <c r="G88" s="6"/>
      <c r="H88" s="6"/>
      <c r="I88" s="6"/>
      <c r="J88" s="7"/>
      <c r="K88" s="23"/>
      <c r="L88" s="23"/>
      <c r="M88" s="23"/>
      <c r="N88" s="23"/>
    </row>
    <row r="89">
      <c r="A89" s="1"/>
      <c r="B89" s="28">
        <v>85.0</v>
      </c>
      <c r="C89" s="28" t="s">
        <v>104</v>
      </c>
      <c r="D89" s="42">
        <v>0.0</v>
      </c>
      <c r="E89" s="28">
        <v>1.0</v>
      </c>
      <c r="F89" s="43" t="s">
        <v>26</v>
      </c>
      <c r="G89" s="6"/>
      <c r="H89" s="6"/>
      <c r="I89" s="6"/>
      <c r="J89" s="7"/>
      <c r="K89" s="23"/>
      <c r="L89" s="23"/>
      <c r="M89" s="23"/>
      <c r="N89" s="23"/>
    </row>
    <row r="90">
      <c r="A90" s="23"/>
      <c r="B90" s="23"/>
      <c r="C90" s="23"/>
      <c r="D90" s="23"/>
      <c r="E90" s="23"/>
      <c r="F90" s="23"/>
      <c r="K90" s="23"/>
      <c r="L90" s="23"/>
      <c r="M90" s="23"/>
      <c r="N90" s="23"/>
    </row>
  </sheetData>
  <mergeCells count="93">
    <mergeCell ref="F7:J7"/>
    <mergeCell ref="F8:J8"/>
    <mergeCell ref="F9:J9"/>
    <mergeCell ref="F10:J10"/>
    <mergeCell ref="F2:J2"/>
    <mergeCell ref="K2:M3"/>
    <mergeCell ref="F3:J3"/>
    <mergeCell ref="F4:J4"/>
    <mergeCell ref="F5:J5"/>
    <mergeCell ref="K5:M11"/>
    <mergeCell ref="F6:J6"/>
    <mergeCell ref="F17:J17"/>
    <mergeCell ref="F18:J18"/>
    <mergeCell ref="F19:J19"/>
    <mergeCell ref="F20:J20"/>
    <mergeCell ref="F11:J11"/>
    <mergeCell ref="F12:J12"/>
    <mergeCell ref="F13:J13"/>
    <mergeCell ref="K13:M21"/>
    <mergeCell ref="F14:J14"/>
    <mergeCell ref="F15:J15"/>
    <mergeCell ref="F16:J16"/>
    <mergeCell ref="F27:J27"/>
    <mergeCell ref="F28:J28"/>
    <mergeCell ref="F66:J66"/>
    <mergeCell ref="F67:J67"/>
    <mergeCell ref="F68:J68"/>
    <mergeCell ref="F69:J69"/>
    <mergeCell ref="F70:J70"/>
    <mergeCell ref="F71:J71"/>
    <mergeCell ref="F72:J72"/>
    <mergeCell ref="F73:J73"/>
    <mergeCell ref="F74:J74"/>
    <mergeCell ref="F75:J75"/>
    <mergeCell ref="F76:J76"/>
    <mergeCell ref="F77:J77"/>
    <mergeCell ref="F78:J78"/>
    <mergeCell ref="F79:J79"/>
    <mergeCell ref="F87:J87"/>
    <mergeCell ref="F88:J88"/>
    <mergeCell ref="F89:J89"/>
    <mergeCell ref="F90:J90"/>
    <mergeCell ref="F80:J80"/>
    <mergeCell ref="F81:J81"/>
    <mergeCell ref="F82:J82"/>
    <mergeCell ref="F83:J83"/>
    <mergeCell ref="F84:J84"/>
    <mergeCell ref="F85:J85"/>
    <mergeCell ref="F86:J86"/>
    <mergeCell ref="F29:J29"/>
    <mergeCell ref="F30:J30"/>
    <mergeCell ref="F21:J21"/>
    <mergeCell ref="F22:J22"/>
    <mergeCell ref="F23:J23"/>
    <mergeCell ref="K23:M31"/>
    <mergeCell ref="F24:J24"/>
    <mergeCell ref="F25:J25"/>
    <mergeCell ref="F26:J26"/>
    <mergeCell ref="F31:J31"/>
    <mergeCell ref="F32:J32"/>
    <mergeCell ref="F33:J33"/>
    <mergeCell ref="F34:J34"/>
    <mergeCell ref="F35:J35"/>
    <mergeCell ref="F36:J36"/>
    <mergeCell ref="F37:J37"/>
    <mergeCell ref="F38:J38"/>
    <mergeCell ref="F39:J39"/>
    <mergeCell ref="F40:J40"/>
    <mergeCell ref="F41:J41"/>
    <mergeCell ref="F42:J42"/>
    <mergeCell ref="F43:J43"/>
    <mergeCell ref="F44:J44"/>
    <mergeCell ref="F45:J45"/>
    <mergeCell ref="F46:J46"/>
    <mergeCell ref="F47:J47"/>
    <mergeCell ref="F48:J48"/>
    <mergeCell ref="F49:J49"/>
    <mergeCell ref="F50:J50"/>
    <mergeCell ref="F51:J51"/>
    <mergeCell ref="F52:J52"/>
    <mergeCell ref="F53:J53"/>
    <mergeCell ref="F54:J54"/>
    <mergeCell ref="F55:J55"/>
    <mergeCell ref="F56:J56"/>
    <mergeCell ref="F57:J57"/>
    <mergeCell ref="F58:J58"/>
    <mergeCell ref="F59:J59"/>
    <mergeCell ref="F60:J60"/>
    <mergeCell ref="F61:J61"/>
    <mergeCell ref="F62:J62"/>
    <mergeCell ref="F63:J63"/>
    <mergeCell ref="F64:J64"/>
    <mergeCell ref="F65:J65"/>
  </mergeCells>
  <printOptions gridLines="1" horizontalCentered="1"/>
  <pageMargins bottom="0.75" footer="0.0" header="0.0" left="0.25" right="0.25" top="0.75"/>
  <pageSetup fitToWidth="0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4.0"/>
    <col customWidth="1" min="14" max="14" width="4.0"/>
  </cols>
  <sheetData>
    <row r="1">
      <c r="A1" s="8"/>
      <c r="B1" s="8"/>
      <c r="C1" s="44"/>
      <c r="D1" s="44"/>
      <c r="E1" s="44"/>
      <c r="F1" s="1"/>
      <c r="K1" s="23"/>
      <c r="L1" s="23"/>
      <c r="M1" s="23"/>
      <c r="N1" s="23"/>
    </row>
    <row r="2">
      <c r="A2" s="1"/>
      <c r="B2" s="45" t="s">
        <v>106</v>
      </c>
      <c r="C2" s="46" t="s">
        <v>0</v>
      </c>
      <c r="D2" s="4" t="s">
        <v>4</v>
      </c>
      <c r="E2" s="46" t="s">
        <v>6</v>
      </c>
      <c r="F2" s="47" t="s">
        <v>9</v>
      </c>
      <c r="G2" s="6"/>
      <c r="H2" s="6"/>
      <c r="I2" s="6"/>
      <c r="J2" s="7"/>
      <c r="K2" s="35" t="s">
        <v>111</v>
      </c>
      <c r="L2" s="25"/>
      <c r="M2" s="26"/>
      <c r="N2" s="36"/>
    </row>
    <row r="3">
      <c r="A3" s="8"/>
      <c r="B3" s="48">
        <v>1.0</v>
      </c>
      <c r="C3" s="49" t="s">
        <v>14</v>
      </c>
      <c r="D3" s="50">
        <v>3.0</v>
      </c>
      <c r="E3" s="50">
        <v>9.0</v>
      </c>
      <c r="F3" s="16" t="s">
        <v>15</v>
      </c>
      <c r="G3" s="6"/>
      <c r="H3" s="6"/>
      <c r="I3" s="6"/>
      <c r="J3" s="7"/>
      <c r="K3" s="37"/>
      <c r="M3" s="38"/>
      <c r="N3" s="36"/>
    </row>
    <row r="4">
      <c r="A4" s="8"/>
      <c r="B4" s="48">
        <v>1.0</v>
      </c>
      <c r="C4" s="49" t="s">
        <v>16</v>
      </c>
      <c r="D4" s="50">
        <v>3.0</v>
      </c>
      <c r="E4" s="50">
        <v>8.0</v>
      </c>
      <c r="F4" s="16" t="s">
        <v>17</v>
      </c>
      <c r="G4" s="6"/>
      <c r="H4" s="6"/>
      <c r="I4" s="6"/>
      <c r="J4" s="7"/>
      <c r="K4" s="37"/>
      <c r="M4" s="38"/>
      <c r="N4" s="36"/>
    </row>
    <row r="5">
      <c r="A5" s="8"/>
      <c r="B5" s="48">
        <v>1.0</v>
      </c>
      <c r="C5" s="49" t="s">
        <v>18</v>
      </c>
      <c r="D5" s="50">
        <v>3.0</v>
      </c>
      <c r="E5" s="50">
        <v>7.0</v>
      </c>
      <c r="F5" s="16" t="s">
        <v>11</v>
      </c>
      <c r="G5" s="6"/>
      <c r="H5" s="6"/>
      <c r="I5" s="6"/>
      <c r="J5" s="7"/>
      <c r="K5" s="37"/>
      <c r="M5" s="38"/>
      <c r="N5" s="36"/>
    </row>
    <row r="6">
      <c r="A6" s="8"/>
      <c r="B6" s="48">
        <v>1.0</v>
      </c>
      <c r="C6" s="49" t="s">
        <v>10</v>
      </c>
      <c r="D6" s="50">
        <v>3.0</v>
      </c>
      <c r="E6" s="50">
        <v>7.0</v>
      </c>
      <c r="F6" s="16" t="s">
        <v>11</v>
      </c>
      <c r="G6" s="6"/>
      <c r="H6" s="6"/>
      <c r="I6" s="6"/>
      <c r="J6" s="7"/>
      <c r="K6" s="37"/>
      <c r="M6" s="38"/>
      <c r="N6" s="36"/>
    </row>
    <row r="7">
      <c r="A7" s="8"/>
      <c r="B7" s="48">
        <v>1.0</v>
      </c>
      <c r="C7" s="49" t="s">
        <v>19</v>
      </c>
      <c r="D7" s="50">
        <v>3.0</v>
      </c>
      <c r="E7" s="50">
        <v>7.0</v>
      </c>
      <c r="F7" s="16" t="s">
        <v>11</v>
      </c>
      <c r="G7" s="6"/>
      <c r="H7" s="6"/>
      <c r="I7" s="6"/>
      <c r="J7" s="7"/>
      <c r="K7" s="37"/>
      <c r="M7" s="38"/>
      <c r="N7" s="36"/>
    </row>
    <row r="8">
      <c r="A8" s="8"/>
      <c r="B8" s="48">
        <v>1.0</v>
      </c>
      <c r="C8" s="49" t="s">
        <v>20</v>
      </c>
      <c r="D8" s="50">
        <v>3.0</v>
      </c>
      <c r="E8" s="50">
        <v>6.0</v>
      </c>
      <c r="F8" s="16" t="s">
        <v>13</v>
      </c>
      <c r="G8" s="6"/>
      <c r="H8" s="6"/>
      <c r="I8" s="6"/>
      <c r="J8" s="7"/>
      <c r="K8" s="37"/>
      <c r="M8" s="38"/>
      <c r="N8" s="36"/>
    </row>
    <row r="9">
      <c r="A9" s="8"/>
      <c r="B9" s="48">
        <v>1.0</v>
      </c>
      <c r="C9" s="49" t="s">
        <v>21</v>
      </c>
      <c r="D9" s="50">
        <v>3.0</v>
      </c>
      <c r="E9" s="50">
        <v>6.0</v>
      </c>
      <c r="F9" s="16" t="s">
        <v>13</v>
      </c>
      <c r="G9" s="6"/>
      <c r="H9" s="6"/>
      <c r="I9" s="6"/>
      <c r="J9" s="7"/>
      <c r="K9" s="30"/>
      <c r="L9" s="31"/>
      <c r="M9" s="32"/>
      <c r="N9" s="36"/>
    </row>
    <row r="10">
      <c r="A10" s="8"/>
      <c r="B10" s="48">
        <v>1.0</v>
      </c>
      <c r="C10" s="49" t="s">
        <v>45</v>
      </c>
      <c r="D10" s="50">
        <v>3.0</v>
      </c>
      <c r="E10" s="50">
        <v>3.0</v>
      </c>
      <c r="F10" s="16" t="s">
        <v>46</v>
      </c>
      <c r="G10" s="6"/>
      <c r="H10" s="6"/>
      <c r="I10" s="6"/>
      <c r="J10" s="7"/>
      <c r="K10" s="23"/>
      <c r="L10" s="23"/>
      <c r="M10" s="23"/>
      <c r="N10" s="23"/>
    </row>
    <row r="11">
      <c r="A11" s="8"/>
      <c r="B11" s="48">
        <v>1.0</v>
      </c>
      <c r="C11" s="49" t="s">
        <v>48</v>
      </c>
      <c r="D11" s="50">
        <v>3.0</v>
      </c>
      <c r="E11" s="50">
        <v>3.0</v>
      </c>
      <c r="F11" s="16" t="s">
        <v>46</v>
      </c>
      <c r="G11" s="6"/>
      <c r="H11" s="6"/>
      <c r="I11" s="6"/>
      <c r="J11" s="7"/>
      <c r="K11" s="23"/>
      <c r="L11" s="23"/>
      <c r="M11" s="23"/>
      <c r="N11" s="23"/>
    </row>
    <row r="12">
      <c r="A12" s="8"/>
      <c r="B12" s="48">
        <v>1.0</v>
      </c>
      <c r="C12" s="49" t="s">
        <v>25</v>
      </c>
      <c r="D12" s="50">
        <v>3.0</v>
      </c>
      <c r="E12" s="50">
        <v>1.0</v>
      </c>
      <c r="F12" s="16" t="s">
        <v>26</v>
      </c>
      <c r="G12" s="6"/>
      <c r="H12" s="6"/>
      <c r="I12" s="6"/>
      <c r="J12" s="7"/>
      <c r="K12" s="23"/>
      <c r="L12" s="23"/>
      <c r="M12" s="23"/>
      <c r="N12" s="23"/>
    </row>
    <row r="13">
      <c r="A13" s="8"/>
      <c r="B13" s="48">
        <v>1.0</v>
      </c>
      <c r="C13" s="49" t="s">
        <v>53</v>
      </c>
      <c r="D13" s="50">
        <v>3.0</v>
      </c>
      <c r="E13" s="50">
        <v>1.0</v>
      </c>
      <c r="F13" s="16" t="s">
        <v>26</v>
      </c>
      <c r="G13" s="6"/>
      <c r="H13" s="6"/>
      <c r="I13" s="6"/>
      <c r="J13" s="7"/>
      <c r="K13" s="23"/>
      <c r="L13" s="23"/>
      <c r="M13" s="23"/>
      <c r="N13" s="23"/>
    </row>
    <row r="14">
      <c r="A14" s="8"/>
      <c r="B14" s="48">
        <v>12.0</v>
      </c>
      <c r="C14" s="51" t="s">
        <v>28</v>
      </c>
      <c r="D14" s="52">
        <v>2.0</v>
      </c>
      <c r="E14" s="52">
        <v>9.0</v>
      </c>
      <c r="F14" s="18" t="s">
        <v>15</v>
      </c>
      <c r="G14" s="6"/>
      <c r="H14" s="6"/>
      <c r="I14" s="6"/>
      <c r="J14" s="7"/>
      <c r="K14" s="23"/>
      <c r="L14" s="23"/>
      <c r="M14" s="23"/>
      <c r="N14" s="23"/>
    </row>
    <row r="15">
      <c r="A15" s="8"/>
      <c r="B15" s="48">
        <v>12.0</v>
      </c>
      <c r="C15" s="51" t="s">
        <v>29</v>
      </c>
      <c r="D15" s="52">
        <v>2.0</v>
      </c>
      <c r="E15" s="52">
        <v>9.0</v>
      </c>
      <c r="F15" s="18" t="s">
        <v>15</v>
      </c>
      <c r="G15" s="6"/>
      <c r="H15" s="6"/>
      <c r="I15" s="6"/>
      <c r="J15" s="7"/>
      <c r="K15" s="23"/>
      <c r="L15" s="23"/>
      <c r="M15" s="23"/>
      <c r="N15" s="23"/>
    </row>
    <row r="16">
      <c r="A16" s="8"/>
      <c r="B16" s="48">
        <v>12.0</v>
      </c>
      <c r="C16" s="51" t="s">
        <v>30</v>
      </c>
      <c r="D16" s="52">
        <v>2.0</v>
      </c>
      <c r="E16" s="52">
        <v>9.0</v>
      </c>
      <c r="F16" s="18" t="s">
        <v>15</v>
      </c>
      <c r="G16" s="6"/>
      <c r="H16" s="6"/>
      <c r="I16" s="6"/>
      <c r="J16" s="7"/>
      <c r="K16" s="23"/>
      <c r="L16" s="23"/>
      <c r="M16" s="23"/>
      <c r="N16" s="23"/>
    </row>
    <row r="17">
      <c r="A17" s="8"/>
      <c r="B17" s="48">
        <v>12.0</v>
      </c>
      <c r="C17" s="51" t="s">
        <v>59</v>
      </c>
      <c r="D17" s="52">
        <v>2.0</v>
      </c>
      <c r="E17" s="52">
        <v>9.0</v>
      </c>
      <c r="F17" s="18" t="s">
        <v>15</v>
      </c>
      <c r="G17" s="6"/>
      <c r="H17" s="6"/>
      <c r="I17" s="6"/>
      <c r="J17" s="7"/>
      <c r="K17" s="23"/>
      <c r="L17" s="23"/>
      <c r="M17" s="23"/>
      <c r="N17" s="23"/>
    </row>
    <row r="18">
      <c r="A18" s="8"/>
      <c r="B18" s="48">
        <v>12.0</v>
      </c>
      <c r="C18" s="51" t="s">
        <v>60</v>
      </c>
      <c r="D18" s="52">
        <v>2.0</v>
      </c>
      <c r="E18" s="52">
        <v>8.0</v>
      </c>
      <c r="F18" s="18" t="s">
        <v>17</v>
      </c>
      <c r="G18" s="6"/>
      <c r="H18" s="6"/>
      <c r="I18" s="6"/>
      <c r="J18" s="7"/>
      <c r="K18" s="23"/>
      <c r="L18" s="23"/>
      <c r="M18" s="23"/>
      <c r="N18" s="23"/>
    </row>
    <row r="19">
      <c r="A19" s="8"/>
      <c r="B19" s="48">
        <v>12.0</v>
      </c>
      <c r="C19" s="51" t="s">
        <v>31</v>
      </c>
      <c r="D19" s="52">
        <v>2.0</v>
      </c>
      <c r="E19" s="52">
        <v>8.0</v>
      </c>
      <c r="F19" s="18" t="s">
        <v>17</v>
      </c>
      <c r="G19" s="6"/>
      <c r="H19" s="6"/>
      <c r="I19" s="6"/>
      <c r="J19" s="7"/>
      <c r="K19" s="23"/>
      <c r="L19" s="23"/>
      <c r="M19" s="23"/>
      <c r="N19" s="23"/>
    </row>
    <row r="20">
      <c r="A20" s="8"/>
      <c r="B20" s="48">
        <v>12.0</v>
      </c>
      <c r="C20" s="51" t="s">
        <v>64</v>
      </c>
      <c r="D20" s="52">
        <v>2.0</v>
      </c>
      <c r="E20" s="52">
        <v>8.0</v>
      </c>
      <c r="F20" s="18" t="s">
        <v>17</v>
      </c>
      <c r="G20" s="6"/>
      <c r="H20" s="6"/>
      <c r="I20" s="6"/>
      <c r="J20" s="7"/>
      <c r="K20" s="23"/>
      <c r="L20" s="23"/>
      <c r="M20" s="23"/>
      <c r="N20" s="23"/>
    </row>
    <row r="21">
      <c r="A21" s="8"/>
      <c r="B21" s="48">
        <v>12.0</v>
      </c>
      <c r="C21" s="51" t="s">
        <v>32</v>
      </c>
      <c r="D21" s="52">
        <v>2.0</v>
      </c>
      <c r="E21" s="52">
        <v>8.0</v>
      </c>
      <c r="F21" s="18" t="s">
        <v>17</v>
      </c>
      <c r="G21" s="6"/>
      <c r="H21" s="6"/>
      <c r="I21" s="6"/>
      <c r="J21" s="7"/>
      <c r="K21" s="23"/>
      <c r="L21" s="23"/>
      <c r="M21" s="23"/>
      <c r="N21" s="23"/>
    </row>
    <row r="22">
      <c r="A22" s="8"/>
      <c r="B22" s="48">
        <v>12.0</v>
      </c>
      <c r="C22" s="51" t="s">
        <v>66</v>
      </c>
      <c r="D22" s="52">
        <v>2.0</v>
      </c>
      <c r="E22" s="52">
        <v>7.0</v>
      </c>
      <c r="F22" s="18" t="s">
        <v>11</v>
      </c>
      <c r="G22" s="6"/>
      <c r="H22" s="6"/>
      <c r="I22" s="6"/>
      <c r="J22" s="7"/>
      <c r="K22" s="23"/>
      <c r="L22" s="23"/>
      <c r="M22" s="23"/>
      <c r="N22" s="23"/>
    </row>
    <row r="23">
      <c r="A23" s="8"/>
      <c r="B23" s="48">
        <v>12.0</v>
      </c>
      <c r="C23" s="51" t="s">
        <v>33</v>
      </c>
      <c r="D23" s="52">
        <v>2.0</v>
      </c>
      <c r="E23" s="52">
        <v>7.0</v>
      </c>
      <c r="F23" s="18" t="s">
        <v>11</v>
      </c>
      <c r="G23" s="6"/>
      <c r="H23" s="6"/>
      <c r="I23" s="6"/>
      <c r="J23" s="7"/>
      <c r="K23" s="23"/>
      <c r="L23" s="23"/>
      <c r="M23" s="23"/>
      <c r="N23" s="23"/>
    </row>
    <row r="24">
      <c r="A24" s="8"/>
      <c r="B24" s="48">
        <v>12.0</v>
      </c>
      <c r="C24" s="51" t="s">
        <v>34</v>
      </c>
      <c r="D24" s="52">
        <v>2.0</v>
      </c>
      <c r="E24" s="52">
        <v>7.0</v>
      </c>
      <c r="F24" s="18" t="s">
        <v>11</v>
      </c>
      <c r="G24" s="6"/>
      <c r="H24" s="6"/>
      <c r="I24" s="6"/>
      <c r="J24" s="7"/>
      <c r="K24" s="23"/>
      <c r="L24" s="23"/>
      <c r="M24" s="23"/>
      <c r="N24" s="23"/>
    </row>
    <row r="25">
      <c r="A25" s="8"/>
      <c r="B25" s="48">
        <v>12.0</v>
      </c>
      <c r="C25" s="51" t="s">
        <v>35</v>
      </c>
      <c r="D25" s="52">
        <v>2.0</v>
      </c>
      <c r="E25" s="52">
        <v>7.0</v>
      </c>
      <c r="F25" s="18" t="s">
        <v>11</v>
      </c>
      <c r="G25" s="6"/>
      <c r="H25" s="6"/>
      <c r="I25" s="6"/>
      <c r="J25" s="7"/>
      <c r="K25" s="23"/>
      <c r="L25" s="23"/>
      <c r="M25" s="23"/>
      <c r="N25" s="23"/>
    </row>
    <row r="26">
      <c r="A26" s="8"/>
      <c r="B26" s="48">
        <v>12.0</v>
      </c>
      <c r="C26" s="51" t="s">
        <v>67</v>
      </c>
      <c r="D26" s="52">
        <v>2.0</v>
      </c>
      <c r="E26" s="52">
        <v>7.0</v>
      </c>
      <c r="F26" s="18" t="s">
        <v>11</v>
      </c>
      <c r="G26" s="6"/>
      <c r="H26" s="6"/>
      <c r="I26" s="6"/>
      <c r="J26" s="7"/>
      <c r="K26" s="23"/>
      <c r="L26" s="23"/>
      <c r="M26" s="23"/>
      <c r="N26" s="23"/>
    </row>
    <row r="27">
      <c r="A27" s="8"/>
      <c r="B27" s="48">
        <v>12.0</v>
      </c>
      <c r="C27" s="51" t="s">
        <v>36</v>
      </c>
      <c r="D27" s="52">
        <v>2.0</v>
      </c>
      <c r="E27" s="52">
        <v>7.0</v>
      </c>
      <c r="F27" s="18" t="s">
        <v>11</v>
      </c>
      <c r="G27" s="6"/>
      <c r="H27" s="6"/>
      <c r="I27" s="6"/>
      <c r="J27" s="7"/>
      <c r="K27" s="23"/>
      <c r="L27" s="23"/>
      <c r="M27" s="23"/>
      <c r="N27" s="23"/>
    </row>
    <row r="28">
      <c r="A28" s="8"/>
      <c r="B28" s="48">
        <v>12.0</v>
      </c>
      <c r="C28" s="51" t="s">
        <v>68</v>
      </c>
      <c r="D28" s="52">
        <v>2.0</v>
      </c>
      <c r="E28" s="52">
        <v>6.0</v>
      </c>
      <c r="F28" s="18" t="s">
        <v>13</v>
      </c>
      <c r="G28" s="6"/>
      <c r="H28" s="6"/>
      <c r="I28" s="6"/>
      <c r="J28" s="7"/>
      <c r="K28" s="23"/>
      <c r="L28" s="23"/>
      <c r="M28" s="23"/>
      <c r="N28" s="23"/>
    </row>
    <row r="29">
      <c r="A29" s="8"/>
      <c r="B29" s="48">
        <v>12.0</v>
      </c>
      <c r="C29" s="51" t="s">
        <v>72</v>
      </c>
      <c r="D29" s="52">
        <v>2.0</v>
      </c>
      <c r="E29" s="52">
        <v>6.0</v>
      </c>
      <c r="F29" s="18" t="s">
        <v>13</v>
      </c>
      <c r="G29" s="6"/>
      <c r="H29" s="6"/>
      <c r="I29" s="6"/>
      <c r="J29" s="7"/>
      <c r="K29" s="23"/>
      <c r="L29" s="23"/>
      <c r="M29" s="23"/>
      <c r="N29" s="23"/>
    </row>
    <row r="30">
      <c r="A30" s="8"/>
      <c r="B30" s="48">
        <v>12.0</v>
      </c>
      <c r="C30" s="51" t="s">
        <v>37</v>
      </c>
      <c r="D30" s="52">
        <v>2.0</v>
      </c>
      <c r="E30" s="52">
        <v>6.0</v>
      </c>
      <c r="F30" s="18" t="s">
        <v>13</v>
      </c>
      <c r="G30" s="6"/>
      <c r="H30" s="6"/>
      <c r="I30" s="6"/>
      <c r="J30" s="7"/>
      <c r="K30" s="23"/>
      <c r="L30" s="23"/>
      <c r="M30" s="23"/>
      <c r="N30" s="23"/>
    </row>
    <row r="31">
      <c r="A31" s="8"/>
      <c r="B31" s="48">
        <v>12.0</v>
      </c>
      <c r="C31" s="51" t="s">
        <v>38</v>
      </c>
      <c r="D31" s="52">
        <v>2.0</v>
      </c>
      <c r="E31" s="52">
        <v>6.0</v>
      </c>
      <c r="F31" s="18" t="s">
        <v>13</v>
      </c>
      <c r="G31" s="6"/>
      <c r="H31" s="6"/>
      <c r="I31" s="6"/>
      <c r="J31" s="7"/>
      <c r="K31" s="23"/>
      <c r="L31" s="23"/>
      <c r="M31" s="23"/>
      <c r="N31" s="23"/>
    </row>
    <row r="32">
      <c r="A32" s="8"/>
      <c r="B32" s="48">
        <v>12.0</v>
      </c>
      <c r="C32" s="51" t="s">
        <v>39</v>
      </c>
      <c r="D32" s="52">
        <v>2.0</v>
      </c>
      <c r="E32" s="52">
        <v>6.0</v>
      </c>
      <c r="F32" s="18" t="s">
        <v>13</v>
      </c>
      <c r="G32" s="6"/>
      <c r="H32" s="6"/>
      <c r="I32" s="6"/>
      <c r="J32" s="7"/>
      <c r="K32" s="23"/>
      <c r="L32" s="23"/>
      <c r="M32" s="23"/>
      <c r="N32" s="23"/>
    </row>
    <row r="33">
      <c r="A33" s="8"/>
      <c r="B33" s="48">
        <v>12.0</v>
      </c>
      <c r="C33" s="51" t="s">
        <v>40</v>
      </c>
      <c r="D33" s="52">
        <v>2.0</v>
      </c>
      <c r="E33" s="52">
        <v>6.0</v>
      </c>
      <c r="F33" s="18" t="s">
        <v>13</v>
      </c>
      <c r="G33" s="6"/>
      <c r="H33" s="6"/>
      <c r="I33" s="6"/>
      <c r="J33" s="7"/>
      <c r="K33" s="23"/>
      <c r="L33" s="23"/>
      <c r="M33" s="23"/>
      <c r="N33" s="23"/>
    </row>
    <row r="34">
      <c r="A34" s="8"/>
      <c r="B34" s="48">
        <v>12.0</v>
      </c>
      <c r="C34" s="51" t="s">
        <v>41</v>
      </c>
      <c r="D34" s="52">
        <v>2.0</v>
      </c>
      <c r="E34" s="52">
        <v>6.0</v>
      </c>
      <c r="F34" s="18" t="s">
        <v>13</v>
      </c>
      <c r="G34" s="6"/>
      <c r="H34" s="6"/>
      <c r="I34" s="6"/>
      <c r="J34" s="7"/>
      <c r="K34" s="23"/>
      <c r="L34" s="23"/>
      <c r="M34" s="23"/>
      <c r="N34" s="23"/>
    </row>
    <row r="35">
      <c r="A35" s="8"/>
      <c r="B35" s="48">
        <v>12.0</v>
      </c>
      <c r="C35" s="51" t="s">
        <v>74</v>
      </c>
      <c r="D35" s="52">
        <v>2.0</v>
      </c>
      <c r="E35" s="52">
        <v>6.0</v>
      </c>
      <c r="F35" s="18" t="s">
        <v>13</v>
      </c>
      <c r="G35" s="6"/>
      <c r="H35" s="6"/>
      <c r="I35" s="6"/>
      <c r="J35" s="7"/>
      <c r="K35" s="23"/>
      <c r="L35" s="23"/>
      <c r="M35" s="23"/>
      <c r="N35" s="23"/>
    </row>
    <row r="36">
      <c r="A36" s="8"/>
      <c r="B36" s="48">
        <v>12.0</v>
      </c>
      <c r="C36" s="51" t="s">
        <v>75</v>
      </c>
      <c r="D36" s="52">
        <v>2.0</v>
      </c>
      <c r="E36" s="52">
        <v>6.0</v>
      </c>
      <c r="F36" s="18" t="s">
        <v>13</v>
      </c>
      <c r="G36" s="6"/>
      <c r="H36" s="6"/>
      <c r="I36" s="6"/>
      <c r="J36" s="7"/>
      <c r="K36" s="23"/>
      <c r="L36" s="23"/>
      <c r="M36" s="23"/>
      <c r="N36" s="23"/>
    </row>
    <row r="37">
      <c r="A37" s="8"/>
      <c r="B37" s="48">
        <v>12.0</v>
      </c>
      <c r="C37" s="51" t="s">
        <v>76</v>
      </c>
      <c r="D37" s="52">
        <v>2.0</v>
      </c>
      <c r="E37" s="52">
        <v>6.0</v>
      </c>
      <c r="F37" s="18" t="s">
        <v>13</v>
      </c>
      <c r="G37" s="6"/>
      <c r="H37" s="6"/>
      <c r="I37" s="6"/>
      <c r="J37" s="7"/>
      <c r="K37" s="23"/>
      <c r="L37" s="23"/>
      <c r="M37" s="23"/>
      <c r="N37" s="23"/>
    </row>
    <row r="38">
      <c r="A38" s="8"/>
      <c r="B38" s="48">
        <v>12.0</v>
      </c>
      <c r="C38" s="51" t="s">
        <v>42</v>
      </c>
      <c r="D38" s="52">
        <v>2.0</v>
      </c>
      <c r="E38" s="52">
        <v>6.0</v>
      </c>
      <c r="F38" s="18" t="s">
        <v>13</v>
      </c>
      <c r="G38" s="6"/>
      <c r="H38" s="6"/>
      <c r="I38" s="6"/>
      <c r="J38" s="7"/>
      <c r="K38" s="23"/>
      <c r="L38" s="23"/>
      <c r="M38" s="23"/>
      <c r="N38" s="23"/>
    </row>
    <row r="39">
      <c r="A39" s="8"/>
      <c r="B39" s="48">
        <v>12.0</v>
      </c>
      <c r="C39" s="51" t="s">
        <v>77</v>
      </c>
      <c r="D39" s="52">
        <v>2.0</v>
      </c>
      <c r="E39" s="52">
        <v>6.0</v>
      </c>
      <c r="F39" s="18" t="s">
        <v>13</v>
      </c>
      <c r="G39" s="6"/>
      <c r="H39" s="6"/>
      <c r="I39" s="6"/>
      <c r="J39" s="7"/>
      <c r="K39" s="23"/>
      <c r="L39" s="23"/>
      <c r="M39" s="23"/>
      <c r="N39" s="23"/>
    </row>
    <row r="40">
      <c r="A40" s="8"/>
      <c r="B40" s="48">
        <v>12.0</v>
      </c>
      <c r="C40" s="51" t="s">
        <v>12</v>
      </c>
      <c r="D40" s="52">
        <v>2.0</v>
      </c>
      <c r="E40" s="52">
        <v>6.0</v>
      </c>
      <c r="F40" s="18" t="s">
        <v>13</v>
      </c>
      <c r="G40" s="6"/>
      <c r="H40" s="6"/>
      <c r="I40" s="6"/>
      <c r="J40" s="7"/>
      <c r="K40" s="23"/>
      <c r="L40" s="23"/>
      <c r="M40" s="23"/>
      <c r="N40" s="23"/>
    </row>
    <row r="41">
      <c r="A41" s="8"/>
      <c r="B41" s="48">
        <v>12.0</v>
      </c>
      <c r="C41" s="51" t="s">
        <v>43</v>
      </c>
      <c r="D41" s="52">
        <v>2.0</v>
      </c>
      <c r="E41" s="52">
        <v>6.0</v>
      </c>
      <c r="F41" s="18" t="s">
        <v>13</v>
      </c>
      <c r="G41" s="6"/>
      <c r="H41" s="6"/>
      <c r="I41" s="6"/>
      <c r="J41" s="7"/>
      <c r="K41" s="23"/>
      <c r="L41" s="23"/>
      <c r="M41" s="23"/>
      <c r="N41" s="23"/>
    </row>
    <row r="42">
      <c r="A42" s="8"/>
      <c r="B42" s="48">
        <v>12.0</v>
      </c>
      <c r="C42" s="51" t="s">
        <v>78</v>
      </c>
      <c r="D42" s="52">
        <v>2.0</v>
      </c>
      <c r="E42" s="52">
        <v>5.0</v>
      </c>
      <c r="F42" s="18" t="s">
        <v>79</v>
      </c>
      <c r="G42" s="6"/>
      <c r="H42" s="6"/>
      <c r="I42" s="6"/>
      <c r="J42" s="7"/>
      <c r="K42" s="23"/>
      <c r="L42" s="23"/>
      <c r="M42" s="23"/>
      <c r="N42" s="23"/>
    </row>
    <row r="43">
      <c r="A43" s="8"/>
      <c r="B43" s="48">
        <v>12.0</v>
      </c>
      <c r="C43" s="51" t="s">
        <v>24</v>
      </c>
      <c r="D43" s="52">
        <v>2.0</v>
      </c>
      <c r="E43" s="52">
        <v>4.0</v>
      </c>
      <c r="F43" s="18" t="s">
        <v>23</v>
      </c>
      <c r="G43" s="6"/>
      <c r="H43" s="6"/>
      <c r="I43" s="6"/>
      <c r="J43" s="7"/>
      <c r="K43" s="23"/>
      <c r="L43" s="23"/>
      <c r="M43" s="23"/>
      <c r="N43" s="23"/>
    </row>
    <row r="44">
      <c r="A44" s="8"/>
      <c r="B44" s="48">
        <v>12.0</v>
      </c>
      <c r="C44" s="51" t="s">
        <v>44</v>
      </c>
      <c r="D44" s="52">
        <v>2.0</v>
      </c>
      <c r="E44" s="52">
        <v>4.0</v>
      </c>
      <c r="F44" s="18" t="s">
        <v>23</v>
      </c>
      <c r="G44" s="6"/>
      <c r="H44" s="6"/>
      <c r="I44" s="6"/>
      <c r="J44" s="7"/>
      <c r="K44" s="23"/>
      <c r="L44" s="23"/>
      <c r="M44" s="23"/>
      <c r="N44" s="23"/>
    </row>
    <row r="45">
      <c r="A45" s="8"/>
      <c r="B45" s="48">
        <v>12.0</v>
      </c>
      <c r="C45" s="51" t="s">
        <v>80</v>
      </c>
      <c r="D45" s="52">
        <v>2.0</v>
      </c>
      <c r="E45" s="52">
        <v>4.0</v>
      </c>
      <c r="F45" s="18" t="s">
        <v>23</v>
      </c>
      <c r="G45" s="6"/>
      <c r="H45" s="6"/>
      <c r="I45" s="6"/>
      <c r="J45" s="7"/>
      <c r="K45" s="23"/>
      <c r="L45" s="23"/>
      <c r="M45" s="23"/>
      <c r="N45" s="23"/>
    </row>
    <row r="46">
      <c r="A46" s="8"/>
      <c r="B46" s="48">
        <v>12.0</v>
      </c>
      <c r="C46" s="51" t="s">
        <v>47</v>
      </c>
      <c r="D46" s="52">
        <v>2.0</v>
      </c>
      <c r="E46" s="52">
        <v>3.0</v>
      </c>
      <c r="F46" s="18" t="s">
        <v>46</v>
      </c>
      <c r="G46" s="6"/>
      <c r="H46" s="6"/>
      <c r="I46" s="6"/>
      <c r="J46" s="7"/>
      <c r="K46" s="23"/>
      <c r="L46" s="23"/>
      <c r="M46" s="23"/>
      <c r="N46" s="23"/>
    </row>
    <row r="47">
      <c r="A47" s="8"/>
      <c r="B47" s="48">
        <v>12.0</v>
      </c>
      <c r="C47" s="51" t="s">
        <v>83</v>
      </c>
      <c r="D47" s="52">
        <v>2.0</v>
      </c>
      <c r="E47" s="52">
        <v>3.0</v>
      </c>
      <c r="F47" s="18" t="s">
        <v>46</v>
      </c>
      <c r="G47" s="6"/>
      <c r="H47" s="6"/>
      <c r="I47" s="6"/>
      <c r="J47" s="7"/>
      <c r="K47" s="23"/>
      <c r="L47" s="23"/>
      <c r="M47" s="23"/>
      <c r="N47" s="23"/>
    </row>
    <row r="48">
      <c r="A48" s="8"/>
      <c r="B48" s="48">
        <v>12.0</v>
      </c>
      <c r="C48" s="51" t="s">
        <v>84</v>
      </c>
      <c r="D48" s="52">
        <v>2.0</v>
      </c>
      <c r="E48" s="52">
        <v>3.0</v>
      </c>
      <c r="F48" s="18" t="s">
        <v>46</v>
      </c>
      <c r="G48" s="6"/>
      <c r="H48" s="6"/>
      <c r="I48" s="6"/>
      <c r="J48" s="7"/>
      <c r="K48" s="23"/>
      <c r="L48" s="23"/>
      <c r="M48" s="23"/>
      <c r="N48" s="23"/>
    </row>
    <row r="49">
      <c r="A49" s="8"/>
      <c r="B49" s="48">
        <v>12.0</v>
      </c>
      <c r="C49" s="51" t="s">
        <v>49</v>
      </c>
      <c r="D49" s="52">
        <v>2.0</v>
      </c>
      <c r="E49" s="52">
        <v>2.0</v>
      </c>
      <c r="F49" s="18" t="s">
        <v>50</v>
      </c>
      <c r="G49" s="6"/>
      <c r="H49" s="6"/>
      <c r="I49" s="6"/>
      <c r="J49" s="7"/>
      <c r="K49" s="23"/>
      <c r="L49" s="23"/>
      <c r="M49" s="23"/>
      <c r="N49" s="23"/>
    </row>
    <row r="50">
      <c r="A50" s="8"/>
      <c r="B50" s="48">
        <v>12.0</v>
      </c>
      <c r="C50" s="51" t="s">
        <v>87</v>
      </c>
      <c r="D50" s="52">
        <v>2.0</v>
      </c>
      <c r="E50" s="52">
        <v>1.0</v>
      </c>
      <c r="F50" s="18" t="s">
        <v>26</v>
      </c>
      <c r="G50" s="6"/>
      <c r="H50" s="6"/>
      <c r="I50" s="6"/>
      <c r="J50" s="7"/>
      <c r="K50" s="23"/>
      <c r="L50" s="23"/>
      <c r="M50" s="23"/>
      <c r="N50" s="23"/>
    </row>
    <row r="51">
      <c r="A51" s="8"/>
      <c r="B51" s="48">
        <v>12.0</v>
      </c>
      <c r="C51" s="51" t="s">
        <v>27</v>
      </c>
      <c r="D51" s="52">
        <v>2.0</v>
      </c>
      <c r="E51" s="52">
        <v>1.0</v>
      </c>
      <c r="F51" s="18" t="s">
        <v>26</v>
      </c>
      <c r="G51" s="6"/>
      <c r="H51" s="6"/>
      <c r="I51" s="6"/>
      <c r="J51" s="7"/>
      <c r="K51" s="23"/>
      <c r="L51" s="23"/>
      <c r="M51" s="23"/>
      <c r="N51" s="23"/>
    </row>
    <row r="52">
      <c r="A52" s="8"/>
      <c r="B52" s="48">
        <v>12.0</v>
      </c>
      <c r="C52" s="51" t="s">
        <v>52</v>
      </c>
      <c r="D52" s="52">
        <v>2.0</v>
      </c>
      <c r="E52" s="52">
        <v>1.0</v>
      </c>
      <c r="F52" s="18" t="s">
        <v>26</v>
      </c>
      <c r="G52" s="6"/>
      <c r="H52" s="6"/>
      <c r="I52" s="6"/>
      <c r="J52" s="7"/>
      <c r="K52" s="23"/>
      <c r="L52" s="23"/>
      <c r="M52" s="23"/>
      <c r="N52" s="23"/>
    </row>
    <row r="53">
      <c r="A53" s="8"/>
      <c r="B53" s="48">
        <v>51.0</v>
      </c>
      <c r="C53" s="53" t="s">
        <v>54</v>
      </c>
      <c r="D53" s="54">
        <v>1.0</v>
      </c>
      <c r="E53" s="54">
        <v>9.0</v>
      </c>
      <c r="F53" s="20" t="s">
        <v>15</v>
      </c>
      <c r="G53" s="6"/>
      <c r="H53" s="6"/>
      <c r="I53" s="6"/>
      <c r="J53" s="7"/>
      <c r="K53" s="23"/>
      <c r="L53" s="23"/>
      <c r="M53" s="23"/>
      <c r="N53" s="23"/>
    </row>
    <row r="54">
      <c r="A54" s="8"/>
      <c r="B54" s="48">
        <v>51.0</v>
      </c>
      <c r="C54" s="53" t="s">
        <v>55</v>
      </c>
      <c r="D54" s="54">
        <v>1.0</v>
      </c>
      <c r="E54" s="54">
        <v>9.0</v>
      </c>
      <c r="F54" s="20" t="s">
        <v>15</v>
      </c>
      <c r="G54" s="6"/>
      <c r="H54" s="6"/>
      <c r="I54" s="6"/>
      <c r="J54" s="7"/>
      <c r="K54" s="23"/>
      <c r="L54" s="23"/>
      <c r="M54" s="23"/>
      <c r="N54" s="23"/>
    </row>
    <row r="55">
      <c r="A55" s="8"/>
      <c r="B55" s="48">
        <v>51.0</v>
      </c>
      <c r="C55" s="53" t="s">
        <v>56</v>
      </c>
      <c r="D55" s="54">
        <v>1.0</v>
      </c>
      <c r="E55" s="54">
        <v>9.0</v>
      </c>
      <c r="F55" s="20" t="s">
        <v>15</v>
      </c>
      <c r="G55" s="6"/>
      <c r="H55" s="6"/>
      <c r="I55" s="6"/>
      <c r="J55" s="7"/>
      <c r="K55" s="23"/>
      <c r="L55" s="23"/>
      <c r="M55" s="23"/>
      <c r="N55" s="23"/>
    </row>
    <row r="56">
      <c r="A56" s="8"/>
      <c r="B56" s="48">
        <v>51.0</v>
      </c>
      <c r="C56" s="53" t="s">
        <v>57</v>
      </c>
      <c r="D56" s="54">
        <v>1.0</v>
      </c>
      <c r="E56" s="54">
        <v>9.0</v>
      </c>
      <c r="F56" s="20" t="s">
        <v>15</v>
      </c>
      <c r="G56" s="6"/>
      <c r="H56" s="6"/>
      <c r="I56" s="6"/>
      <c r="J56" s="7"/>
      <c r="K56" s="23"/>
      <c r="L56" s="23"/>
      <c r="M56" s="23"/>
      <c r="N56" s="23"/>
    </row>
    <row r="57">
      <c r="A57" s="8"/>
      <c r="B57" s="48">
        <v>51.0</v>
      </c>
      <c r="C57" s="53" t="s">
        <v>58</v>
      </c>
      <c r="D57" s="54">
        <v>1.0</v>
      </c>
      <c r="E57" s="54">
        <v>9.0</v>
      </c>
      <c r="F57" s="20" t="s">
        <v>15</v>
      </c>
      <c r="G57" s="6"/>
      <c r="H57" s="6"/>
      <c r="I57" s="6"/>
      <c r="J57" s="7"/>
      <c r="K57" s="23"/>
      <c r="L57" s="23"/>
      <c r="M57" s="23"/>
      <c r="N57" s="23"/>
    </row>
    <row r="58">
      <c r="A58" s="8"/>
      <c r="B58" s="48">
        <v>51.0</v>
      </c>
      <c r="C58" s="53" t="s">
        <v>88</v>
      </c>
      <c r="D58" s="54">
        <v>1.0</v>
      </c>
      <c r="E58" s="54">
        <v>9.0</v>
      </c>
      <c r="F58" s="20" t="s">
        <v>15</v>
      </c>
      <c r="G58" s="6"/>
      <c r="H58" s="6"/>
      <c r="I58" s="6"/>
      <c r="J58" s="7"/>
      <c r="K58" s="23"/>
      <c r="L58" s="23"/>
      <c r="M58" s="23"/>
      <c r="N58" s="23"/>
    </row>
    <row r="59">
      <c r="A59" s="8"/>
      <c r="B59" s="48">
        <v>51.0</v>
      </c>
      <c r="C59" s="53" t="s">
        <v>61</v>
      </c>
      <c r="D59" s="54">
        <v>1.0</v>
      </c>
      <c r="E59" s="54">
        <v>8.0</v>
      </c>
      <c r="F59" s="20" t="s">
        <v>17</v>
      </c>
      <c r="G59" s="6"/>
      <c r="H59" s="6"/>
      <c r="I59" s="6"/>
      <c r="J59" s="7"/>
      <c r="K59" s="23"/>
      <c r="L59" s="23"/>
      <c r="M59" s="23"/>
      <c r="N59" s="23"/>
    </row>
    <row r="60">
      <c r="A60" s="8"/>
      <c r="B60" s="48">
        <v>51.0</v>
      </c>
      <c r="C60" s="53" t="s">
        <v>62</v>
      </c>
      <c r="D60" s="54">
        <v>1.0</v>
      </c>
      <c r="E60" s="54">
        <v>8.0</v>
      </c>
      <c r="F60" s="20" t="s">
        <v>17</v>
      </c>
      <c r="G60" s="6"/>
      <c r="H60" s="6"/>
      <c r="I60" s="6"/>
      <c r="J60" s="7"/>
      <c r="K60" s="23"/>
      <c r="L60" s="23"/>
      <c r="M60" s="23"/>
      <c r="N60" s="23"/>
    </row>
    <row r="61">
      <c r="A61" s="8"/>
      <c r="B61" s="48">
        <v>51.0</v>
      </c>
      <c r="C61" s="53" t="s">
        <v>63</v>
      </c>
      <c r="D61" s="54">
        <v>1.0</v>
      </c>
      <c r="E61" s="54">
        <v>8.0</v>
      </c>
      <c r="F61" s="20" t="s">
        <v>17</v>
      </c>
      <c r="G61" s="6"/>
      <c r="H61" s="6"/>
      <c r="I61" s="6"/>
      <c r="J61" s="7"/>
      <c r="K61" s="23"/>
      <c r="L61" s="23"/>
      <c r="M61" s="23"/>
      <c r="N61" s="23"/>
    </row>
    <row r="62">
      <c r="A62" s="8"/>
      <c r="B62" s="48">
        <v>51.0</v>
      </c>
      <c r="C62" s="53" t="s">
        <v>65</v>
      </c>
      <c r="D62" s="54">
        <v>1.0</v>
      </c>
      <c r="E62" s="54">
        <v>7.0</v>
      </c>
      <c r="F62" s="20" t="s">
        <v>11</v>
      </c>
      <c r="G62" s="6"/>
      <c r="H62" s="6"/>
      <c r="I62" s="6"/>
      <c r="J62" s="7"/>
      <c r="K62" s="23"/>
      <c r="L62" s="23"/>
      <c r="M62" s="23"/>
      <c r="N62" s="23"/>
    </row>
    <row r="63">
      <c r="A63" s="8"/>
      <c r="B63" s="48">
        <v>51.0</v>
      </c>
      <c r="C63" s="53" t="s">
        <v>89</v>
      </c>
      <c r="D63" s="54">
        <v>1.0</v>
      </c>
      <c r="E63" s="54">
        <v>7.0</v>
      </c>
      <c r="F63" s="20" t="s">
        <v>11</v>
      </c>
      <c r="G63" s="6"/>
      <c r="H63" s="6"/>
      <c r="I63" s="6"/>
      <c r="J63" s="7"/>
      <c r="K63" s="23"/>
      <c r="L63" s="23"/>
      <c r="M63" s="23"/>
      <c r="N63" s="23"/>
    </row>
    <row r="64">
      <c r="A64" s="8"/>
      <c r="B64" s="48">
        <v>51.0</v>
      </c>
      <c r="C64" s="53" t="s">
        <v>90</v>
      </c>
      <c r="D64" s="54">
        <v>1.0</v>
      </c>
      <c r="E64" s="54">
        <v>7.0</v>
      </c>
      <c r="F64" s="20" t="s">
        <v>11</v>
      </c>
      <c r="G64" s="6"/>
      <c r="H64" s="6"/>
      <c r="I64" s="6"/>
      <c r="J64" s="7"/>
      <c r="K64" s="23"/>
      <c r="L64" s="23"/>
      <c r="M64" s="23"/>
      <c r="N64" s="23"/>
    </row>
    <row r="65">
      <c r="A65" s="8"/>
      <c r="B65" s="48">
        <v>51.0</v>
      </c>
      <c r="C65" s="53" t="s">
        <v>91</v>
      </c>
      <c r="D65" s="54">
        <v>1.0</v>
      </c>
      <c r="E65" s="54">
        <v>7.0</v>
      </c>
      <c r="F65" s="20" t="s">
        <v>11</v>
      </c>
      <c r="G65" s="6"/>
      <c r="H65" s="6"/>
      <c r="I65" s="6"/>
      <c r="J65" s="7"/>
      <c r="K65" s="23"/>
      <c r="L65" s="23"/>
      <c r="M65" s="23"/>
      <c r="N65" s="23"/>
    </row>
    <row r="66">
      <c r="A66" s="8"/>
      <c r="B66" s="48">
        <v>51.0</v>
      </c>
      <c r="C66" s="53" t="s">
        <v>92</v>
      </c>
      <c r="D66" s="54">
        <v>1.0</v>
      </c>
      <c r="E66" s="54">
        <v>7.0</v>
      </c>
      <c r="F66" s="20" t="s">
        <v>11</v>
      </c>
      <c r="G66" s="6"/>
      <c r="H66" s="6"/>
      <c r="I66" s="6"/>
      <c r="J66" s="7"/>
      <c r="K66" s="23"/>
      <c r="L66" s="23"/>
      <c r="M66" s="23"/>
      <c r="N66" s="23"/>
    </row>
    <row r="67">
      <c r="A67" s="8"/>
      <c r="B67" s="48">
        <v>51.0</v>
      </c>
      <c r="C67" s="53" t="s">
        <v>69</v>
      </c>
      <c r="D67" s="54">
        <v>1.0</v>
      </c>
      <c r="E67" s="54">
        <v>6.0</v>
      </c>
      <c r="F67" s="20" t="s">
        <v>13</v>
      </c>
      <c r="G67" s="6"/>
      <c r="H67" s="6"/>
      <c r="I67" s="6"/>
      <c r="J67" s="7"/>
      <c r="K67" s="23"/>
      <c r="L67" s="23"/>
      <c r="M67" s="23"/>
      <c r="N67" s="23"/>
    </row>
    <row r="68">
      <c r="A68" s="8"/>
      <c r="B68" s="48">
        <v>51.0</v>
      </c>
      <c r="C68" s="53" t="s">
        <v>70</v>
      </c>
      <c r="D68" s="54">
        <v>1.0</v>
      </c>
      <c r="E68" s="54">
        <v>6.0</v>
      </c>
      <c r="F68" s="20" t="s">
        <v>13</v>
      </c>
      <c r="G68" s="6"/>
      <c r="H68" s="6"/>
      <c r="I68" s="6"/>
      <c r="J68" s="7"/>
      <c r="K68" s="23"/>
      <c r="L68" s="23"/>
      <c r="M68" s="23"/>
      <c r="N68" s="23"/>
    </row>
    <row r="69">
      <c r="A69" s="8"/>
      <c r="B69" s="48">
        <v>51.0</v>
      </c>
      <c r="C69" s="53" t="s">
        <v>71</v>
      </c>
      <c r="D69" s="54">
        <v>1.0</v>
      </c>
      <c r="E69" s="54">
        <v>6.0</v>
      </c>
      <c r="F69" s="20" t="s">
        <v>13</v>
      </c>
      <c r="G69" s="6"/>
      <c r="H69" s="6"/>
      <c r="I69" s="6"/>
      <c r="J69" s="7"/>
      <c r="K69" s="23"/>
      <c r="L69" s="23"/>
      <c r="M69" s="23"/>
      <c r="N69" s="23"/>
    </row>
    <row r="70">
      <c r="A70" s="8"/>
      <c r="B70" s="48">
        <v>51.0</v>
      </c>
      <c r="C70" s="53" t="s">
        <v>73</v>
      </c>
      <c r="D70" s="54">
        <v>1.0</v>
      </c>
      <c r="E70" s="54">
        <v>6.0</v>
      </c>
      <c r="F70" s="20" t="s">
        <v>13</v>
      </c>
      <c r="G70" s="6"/>
      <c r="H70" s="6"/>
      <c r="I70" s="6"/>
      <c r="J70" s="7"/>
      <c r="K70" s="23"/>
      <c r="L70" s="23"/>
      <c r="M70" s="23"/>
      <c r="N70" s="23"/>
    </row>
    <row r="71">
      <c r="A71" s="8"/>
      <c r="B71" s="48">
        <v>51.0</v>
      </c>
      <c r="C71" s="53" t="s">
        <v>93</v>
      </c>
      <c r="D71" s="54">
        <v>1.0</v>
      </c>
      <c r="E71" s="54">
        <v>4.0</v>
      </c>
      <c r="F71" s="20" t="s">
        <v>23</v>
      </c>
      <c r="G71" s="6"/>
      <c r="H71" s="6"/>
      <c r="I71" s="6"/>
      <c r="J71" s="7"/>
      <c r="K71" s="23"/>
      <c r="L71" s="23"/>
      <c r="M71" s="23"/>
      <c r="N71" s="23"/>
    </row>
    <row r="72">
      <c r="A72" s="8"/>
      <c r="B72" s="48">
        <v>51.0</v>
      </c>
      <c r="C72" s="53" t="s">
        <v>94</v>
      </c>
      <c r="D72" s="54">
        <v>1.0</v>
      </c>
      <c r="E72" s="54">
        <v>4.0</v>
      </c>
      <c r="F72" s="20" t="s">
        <v>23</v>
      </c>
      <c r="G72" s="6"/>
      <c r="H72" s="6"/>
      <c r="I72" s="6"/>
      <c r="J72" s="7"/>
      <c r="K72" s="23"/>
      <c r="L72" s="23"/>
      <c r="M72" s="23"/>
      <c r="N72" s="23"/>
    </row>
    <row r="73">
      <c r="A73" s="8"/>
      <c r="B73" s="48">
        <v>51.0</v>
      </c>
      <c r="C73" s="53" t="s">
        <v>22</v>
      </c>
      <c r="D73" s="54">
        <v>1.0</v>
      </c>
      <c r="E73" s="54">
        <v>4.0</v>
      </c>
      <c r="F73" s="20" t="s">
        <v>23</v>
      </c>
      <c r="G73" s="6"/>
      <c r="H73" s="6"/>
      <c r="I73" s="6"/>
      <c r="J73" s="7"/>
      <c r="K73" s="23"/>
      <c r="L73" s="23"/>
      <c r="M73" s="23"/>
      <c r="N73" s="23"/>
    </row>
    <row r="74">
      <c r="A74" s="8"/>
      <c r="B74" s="48">
        <v>51.0</v>
      </c>
      <c r="C74" s="53" t="s">
        <v>95</v>
      </c>
      <c r="D74" s="54">
        <v>1.0</v>
      </c>
      <c r="E74" s="54">
        <v>3.0</v>
      </c>
      <c r="F74" s="20" t="s">
        <v>46</v>
      </c>
      <c r="G74" s="6"/>
      <c r="H74" s="6"/>
      <c r="I74" s="6"/>
      <c r="J74" s="7"/>
      <c r="K74" s="23"/>
      <c r="L74" s="23"/>
      <c r="M74" s="23"/>
      <c r="N74" s="23"/>
    </row>
    <row r="75">
      <c r="A75" s="8"/>
      <c r="B75" s="48">
        <v>51.0</v>
      </c>
      <c r="C75" s="53" t="s">
        <v>81</v>
      </c>
      <c r="D75" s="54">
        <v>1.0</v>
      </c>
      <c r="E75" s="54">
        <v>3.0</v>
      </c>
      <c r="F75" s="20" t="s">
        <v>46</v>
      </c>
      <c r="G75" s="6"/>
      <c r="H75" s="6"/>
      <c r="I75" s="6"/>
      <c r="J75" s="7"/>
      <c r="K75" s="23"/>
      <c r="L75" s="23"/>
      <c r="M75" s="23"/>
      <c r="N75" s="23"/>
    </row>
    <row r="76">
      <c r="A76" s="8"/>
      <c r="B76" s="48">
        <v>51.0</v>
      </c>
      <c r="C76" s="53" t="s">
        <v>96</v>
      </c>
      <c r="D76" s="54">
        <v>1.0</v>
      </c>
      <c r="E76" s="54">
        <v>3.0</v>
      </c>
      <c r="F76" s="20" t="s">
        <v>46</v>
      </c>
      <c r="G76" s="6"/>
      <c r="H76" s="6"/>
      <c r="I76" s="6"/>
      <c r="J76" s="7"/>
      <c r="K76" s="23"/>
      <c r="L76" s="23"/>
      <c r="M76" s="23"/>
      <c r="N76" s="23"/>
    </row>
    <row r="77">
      <c r="A77" s="8"/>
      <c r="B77" s="48">
        <v>51.0</v>
      </c>
      <c r="C77" s="53" t="s">
        <v>97</v>
      </c>
      <c r="D77" s="54">
        <v>1.0</v>
      </c>
      <c r="E77" s="54">
        <v>3.0</v>
      </c>
      <c r="F77" s="20" t="s">
        <v>46</v>
      </c>
      <c r="G77" s="6"/>
      <c r="H77" s="6"/>
      <c r="I77" s="6"/>
      <c r="J77" s="7"/>
      <c r="K77" s="23"/>
      <c r="L77" s="23"/>
      <c r="M77" s="23"/>
      <c r="N77" s="23"/>
    </row>
    <row r="78">
      <c r="A78" s="8"/>
      <c r="B78" s="48">
        <v>51.0</v>
      </c>
      <c r="C78" s="53" t="s">
        <v>85</v>
      </c>
      <c r="D78" s="54">
        <v>1.0</v>
      </c>
      <c r="E78" s="54">
        <v>1.0</v>
      </c>
      <c r="F78" s="20" t="s">
        <v>26</v>
      </c>
      <c r="G78" s="6"/>
      <c r="H78" s="6"/>
      <c r="I78" s="6"/>
      <c r="J78" s="7"/>
      <c r="K78" s="23"/>
      <c r="L78" s="23"/>
      <c r="M78" s="23"/>
      <c r="N78" s="23"/>
    </row>
    <row r="79">
      <c r="A79" s="8"/>
      <c r="B79" s="48">
        <v>51.0</v>
      </c>
      <c r="C79" s="53" t="s">
        <v>99</v>
      </c>
      <c r="D79" s="54">
        <v>1.0</v>
      </c>
      <c r="E79" s="54">
        <v>1.0</v>
      </c>
      <c r="F79" s="20" t="s">
        <v>26</v>
      </c>
      <c r="G79" s="6"/>
      <c r="H79" s="6"/>
      <c r="I79" s="6"/>
      <c r="J79" s="7"/>
      <c r="K79" s="23"/>
      <c r="L79" s="23"/>
      <c r="M79" s="23"/>
      <c r="N79" s="23"/>
    </row>
    <row r="80">
      <c r="A80" s="8"/>
      <c r="B80" s="48">
        <v>51.0</v>
      </c>
      <c r="C80" s="53" t="s">
        <v>51</v>
      </c>
      <c r="D80" s="54">
        <v>1.0</v>
      </c>
      <c r="E80" s="54">
        <v>1.0</v>
      </c>
      <c r="F80" s="20" t="s">
        <v>26</v>
      </c>
      <c r="G80" s="6"/>
      <c r="H80" s="6"/>
      <c r="I80" s="6"/>
      <c r="J80" s="7"/>
      <c r="K80" s="23"/>
      <c r="L80" s="23"/>
      <c r="M80" s="23"/>
      <c r="N80" s="23"/>
    </row>
    <row r="81">
      <c r="A81" s="8"/>
      <c r="B81" s="48">
        <v>51.0</v>
      </c>
      <c r="C81" s="53" t="s">
        <v>100</v>
      </c>
      <c r="D81" s="54">
        <v>1.0</v>
      </c>
      <c r="E81" s="54">
        <v>1.0</v>
      </c>
      <c r="F81" s="20" t="s">
        <v>26</v>
      </c>
      <c r="G81" s="6"/>
      <c r="H81" s="6"/>
      <c r="I81" s="6"/>
      <c r="J81" s="7"/>
      <c r="K81" s="23"/>
      <c r="L81" s="23"/>
      <c r="M81" s="23"/>
      <c r="N81" s="23"/>
    </row>
    <row r="82">
      <c r="A82" s="8"/>
      <c r="B82" s="48">
        <v>51.0</v>
      </c>
      <c r="C82" s="53" t="s">
        <v>101</v>
      </c>
      <c r="D82" s="54">
        <v>1.0</v>
      </c>
      <c r="E82" s="54">
        <v>1.0</v>
      </c>
      <c r="F82" s="20" t="s">
        <v>26</v>
      </c>
      <c r="G82" s="6"/>
      <c r="H82" s="6"/>
      <c r="I82" s="6"/>
      <c r="J82" s="7"/>
      <c r="K82" s="23"/>
      <c r="L82" s="23"/>
      <c r="M82" s="23"/>
      <c r="N82" s="23"/>
    </row>
    <row r="83">
      <c r="A83" s="8"/>
      <c r="B83" s="48">
        <v>51.0</v>
      </c>
      <c r="C83" s="53" t="s">
        <v>102</v>
      </c>
      <c r="D83" s="54">
        <v>1.0</v>
      </c>
      <c r="E83" s="54">
        <v>1.0</v>
      </c>
      <c r="F83" s="20" t="s">
        <v>26</v>
      </c>
      <c r="G83" s="6"/>
      <c r="H83" s="6"/>
      <c r="I83" s="6"/>
      <c r="J83" s="7"/>
      <c r="K83" s="23"/>
      <c r="L83" s="23"/>
      <c r="M83" s="23"/>
      <c r="N83" s="23"/>
    </row>
    <row r="84">
      <c r="A84" s="8"/>
      <c r="N84" s="8"/>
    </row>
    <row r="85">
      <c r="A85" s="8"/>
      <c r="B85" s="48">
        <v>82.0</v>
      </c>
      <c r="C85" s="55" t="s">
        <v>104</v>
      </c>
      <c r="D85" s="48">
        <v>0.0</v>
      </c>
      <c r="E85" s="48">
        <v>1.0</v>
      </c>
      <c r="F85" s="42" t="s">
        <v>26</v>
      </c>
      <c r="G85" s="6"/>
      <c r="H85" s="6"/>
      <c r="I85" s="6"/>
      <c r="J85" s="7"/>
      <c r="K85" s="23"/>
      <c r="L85" s="23"/>
      <c r="M85" s="23"/>
      <c r="N85" s="23"/>
    </row>
    <row r="86">
      <c r="A86" s="8"/>
      <c r="B86" s="48">
        <v>82.0</v>
      </c>
      <c r="C86" s="55" t="s">
        <v>86</v>
      </c>
      <c r="D86" s="48">
        <v>0.0</v>
      </c>
      <c r="E86" s="48">
        <v>1.0</v>
      </c>
      <c r="F86" s="42" t="s">
        <v>26</v>
      </c>
      <c r="G86" s="6"/>
      <c r="H86" s="6"/>
      <c r="I86" s="6"/>
      <c r="J86" s="7"/>
      <c r="K86" s="23"/>
      <c r="L86" s="23"/>
      <c r="M86" s="23"/>
      <c r="N86" s="23"/>
    </row>
    <row r="87">
      <c r="A87" s="8"/>
      <c r="B87" s="48">
        <v>82.0</v>
      </c>
      <c r="C87" s="55" t="s">
        <v>103</v>
      </c>
      <c r="D87" s="48">
        <v>0.0</v>
      </c>
      <c r="E87" s="48">
        <v>3.0</v>
      </c>
      <c r="F87" s="42" t="s">
        <v>46</v>
      </c>
      <c r="G87" s="6"/>
      <c r="H87" s="6"/>
      <c r="I87" s="6"/>
      <c r="J87" s="7"/>
      <c r="K87" s="23"/>
      <c r="L87" s="23"/>
      <c r="M87" s="23"/>
      <c r="N87" s="23"/>
    </row>
    <row r="88">
      <c r="A88" s="8"/>
      <c r="B88" s="48">
        <v>82.0</v>
      </c>
      <c r="C88" s="55" t="s">
        <v>82</v>
      </c>
      <c r="D88" s="48">
        <v>0.0</v>
      </c>
      <c r="E88" s="48">
        <v>3.0</v>
      </c>
      <c r="F88" s="42" t="s">
        <v>46</v>
      </c>
      <c r="G88" s="6"/>
      <c r="H88" s="6"/>
      <c r="I88" s="6"/>
      <c r="J88" s="7"/>
      <c r="K88" s="23"/>
      <c r="L88" s="23"/>
      <c r="M88" s="23"/>
      <c r="N88" s="23"/>
    </row>
    <row r="89">
      <c r="A89" s="8"/>
      <c r="B89" s="48">
        <v>82.0</v>
      </c>
      <c r="C89" s="55" t="s">
        <v>98</v>
      </c>
      <c r="D89" s="48">
        <v>0.0</v>
      </c>
      <c r="E89" s="48">
        <v>2.0</v>
      </c>
      <c r="F89" s="42" t="s">
        <v>50</v>
      </c>
      <c r="G89" s="6"/>
      <c r="H89" s="6"/>
      <c r="I89" s="6"/>
      <c r="J89" s="7"/>
      <c r="K89" s="23"/>
      <c r="L89" s="23"/>
      <c r="M89" s="23"/>
      <c r="N89" s="23"/>
    </row>
    <row r="90">
      <c r="A90" s="8"/>
      <c r="B90" s="48">
        <v>82.0</v>
      </c>
      <c r="C90" s="55" t="s">
        <v>105</v>
      </c>
      <c r="D90" s="48">
        <v>0.0</v>
      </c>
      <c r="E90" s="48">
        <v>1.0</v>
      </c>
      <c r="F90" s="42" t="s">
        <v>26</v>
      </c>
      <c r="G90" s="6"/>
      <c r="H90" s="6"/>
      <c r="I90" s="6"/>
      <c r="J90" s="7"/>
      <c r="K90" s="23"/>
      <c r="L90" s="23"/>
      <c r="M90" s="23"/>
      <c r="N90" s="23"/>
    </row>
    <row r="91">
      <c r="A91" s="23"/>
      <c r="B91" s="56"/>
      <c r="C91" s="57"/>
      <c r="D91" s="56"/>
      <c r="E91" s="56"/>
      <c r="F91" s="23"/>
      <c r="K91" s="23"/>
      <c r="L91" s="23"/>
      <c r="M91" s="23"/>
      <c r="N91" s="23"/>
    </row>
  </sheetData>
  <mergeCells count="92">
    <mergeCell ref="F44:J44"/>
    <mergeCell ref="F45:J45"/>
    <mergeCell ref="F46:J46"/>
    <mergeCell ref="F47:J47"/>
    <mergeCell ref="F48:J48"/>
    <mergeCell ref="F49:J49"/>
    <mergeCell ref="F50:J50"/>
    <mergeCell ref="F51:J51"/>
    <mergeCell ref="F52:J52"/>
    <mergeCell ref="F53:J53"/>
    <mergeCell ref="F54:J54"/>
    <mergeCell ref="F55:J55"/>
    <mergeCell ref="F56:J56"/>
    <mergeCell ref="F57:J57"/>
    <mergeCell ref="F58:J58"/>
    <mergeCell ref="F59:J59"/>
    <mergeCell ref="F60:J60"/>
    <mergeCell ref="F61:J61"/>
    <mergeCell ref="F62:J62"/>
    <mergeCell ref="F63:J63"/>
    <mergeCell ref="F64:J64"/>
    <mergeCell ref="F65:J65"/>
    <mergeCell ref="F66:J66"/>
    <mergeCell ref="F67:J67"/>
    <mergeCell ref="F68:J68"/>
    <mergeCell ref="F69:J69"/>
    <mergeCell ref="F70:J70"/>
    <mergeCell ref="F71:J71"/>
    <mergeCell ref="F72:J72"/>
    <mergeCell ref="F73:J73"/>
    <mergeCell ref="F74:J74"/>
    <mergeCell ref="F75:J75"/>
    <mergeCell ref="F76:J76"/>
    <mergeCell ref="F77:J77"/>
    <mergeCell ref="F78:J78"/>
    <mergeCell ref="F86:J86"/>
    <mergeCell ref="F87:J87"/>
    <mergeCell ref="F88:J88"/>
    <mergeCell ref="F89:J89"/>
    <mergeCell ref="F90:J90"/>
    <mergeCell ref="F91:J91"/>
    <mergeCell ref="F79:J79"/>
    <mergeCell ref="F80:J80"/>
    <mergeCell ref="F81:J81"/>
    <mergeCell ref="F82:J82"/>
    <mergeCell ref="F83:J83"/>
    <mergeCell ref="A84:M84"/>
    <mergeCell ref="F85:J85"/>
    <mergeCell ref="F7:J7"/>
    <mergeCell ref="F8:J8"/>
    <mergeCell ref="F1:J1"/>
    <mergeCell ref="F2:J2"/>
    <mergeCell ref="K2:M9"/>
    <mergeCell ref="F3:J3"/>
    <mergeCell ref="F4:J4"/>
    <mergeCell ref="F5:J5"/>
    <mergeCell ref="F6:J6"/>
    <mergeCell ref="F9:J9"/>
    <mergeCell ref="F10:J10"/>
    <mergeCell ref="F11:J11"/>
    <mergeCell ref="F12:J12"/>
    <mergeCell ref="F13:J13"/>
    <mergeCell ref="F14:J14"/>
    <mergeCell ref="F15:J15"/>
    <mergeCell ref="F16:J16"/>
    <mergeCell ref="F17:J17"/>
    <mergeCell ref="F18:J18"/>
    <mergeCell ref="F19:J19"/>
    <mergeCell ref="F20:J20"/>
    <mergeCell ref="F21:J21"/>
    <mergeCell ref="F22:J22"/>
    <mergeCell ref="F23:J23"/>
    <mergeCell ref="F24:J24"/>
    <mergeCell ref="F25:J25"/>
    <mergeCell ref="F26:J26"/>
    <mergeCell ref="F27:J27"/>
    <mergeCell ref="F28:J28"/>
    <mergeCell ref="F29:J29"/>
    <mergeCell ref="F30:J30"/>
    <mergeCell ref="F31:J31"/>
    <mergeCell ref="F32:J32"/>
    <mergeCell ref="F33:J33"/>
    <mergeCell ref="F34:J34"/>
    <mergeCell ref="F35:J35"/>
    <mergeCell ref="F36:J36"/>
    <mergeCell ref="F37:J37"/>
    <mergeCell ref="F38:J38"/>
    <mergeCell ref="F39:J39"/>
    <mergeCell ref="F40:J40"/>
    <mergeCell ref="F41:J41"/>
    <mergeCell ref="F42:J42"/>
    <mergeCell ref="F43:J4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4.0"/>
    <col customWidth="1" min="14" max="14" width="3.57"/>
  </cols>
  <sheetData>
    <row r="1">
      <c r="A1" s="8"/>
      <c r="B1" s="8"/>
      <c r="C1" s="44"/>
      <c r="D1" s="44"/>
      <c r="E1" s="44"/>
      <c r="F1" s="1"/>
      <c r="G1" s="23"/>
      <c r="H1" s="23"/>
      <c r="I1" s="23"/>
      <c r="J1" s="23"/>
    </row>
    <row r="2">
      <c r="A2" s="1"/>
      <c r="B2" s="3" t="s">
        <v>106</v>
      </c>
      <c r="C2" s="3" t="s">
        <v>0</v>
      </c>
      <c r="D2" s="3" t="s">
        <v>3</v>
      </c>
      <c r="E2" s="3" t="s">
        <v>6</v>
      </c>
      <c r="F2" s="5" t="s">
        <v>9</v>
      </c>
      <c r="G2" s="6"/>
      <c r="H2" s="6"/>
      <c r="I2" s="6"/>
      <c r="J2" s="7"/>
      <c r="K2" s="35" t="s">
        <v>112</v>
      </c>
      <c r="L2" s="25"/>
      <c r="M2" s="26"/>
      <c r="N2" s="36"/>
    </row>
    <row r="3">
      <c r="A3" s="8"/>
      <c r="B3" s="28">
        <v>1.0</v>
      </c>
      <c r="C3" s="17" t="s">
        <v>10</v>
      </c>
      <c r="D3" s="17">
        <v>2.0</v>
      </c>
      <c r="E3" s="17">
        <v>7.0</v>
      </c>
      <c r="F3" s="18" t="s">
        <v>11</v>
      </c>
      <c r="G3" s="6"/>
      <c r="H3" s="6"/>
      <c r="I3" s="6"/>
      <c r="J3" s="7"/>
      <c r="K3" s="37"/>
      <c r="M3" s="38"/>
      <c r="N3" s="36"/>
    </row>
    <row r="4">
      <c r="A4" s="8"/>
      <c r="B4" s="28">
        <v>1.0</v>
      </c>
      <c r="C4" s="17" t="s">
        <v>12</v>
      </c>
      <c r="D4" s="17">
        <v>2.0</v>
      </c>
      <c r="E4" s="17">
        <v>6.0</v>
      </c>
      <c r="F4" s="18" t="s">
        <v>13</v>
      </c>
      <c r="G4" s="6"/>
      <c r="H4" s="6"/>
      <c r="I4" s="6"/>
      <c r="J4" s="7"/>
      <c r="K4" s="37"/>
      <c r="M4" s="38"/>
      <c r="N4" s="36"/>
    </row>
    <row r="5">
      <c r="A5" s="8"/>
      <c r="B5" s="28">
        <v>1.0</v>
      </c>
      <c r="C5" s="17" t="s">
        <v>22</v>
      </c>
      <c r="D5" s="17">
        <v>2.0</v>
      </c>
      <c r="E5" s="17">
        <v>4.0</v>
      </c>
      <c r="F5" s="18" t="s">
        <v>23</v>
      </c>
      <c r="G5" s="6"/>
      <c r="H5" s="6"/>
      <c r="I5" s="6"/>
      <c r="J5" s="7"/>
      <c r="K5" s="37"/>
      <c r="M5" s="38"/>
      <c r="N5" s="36"/>
    </row>
    <row r="6">
      <c r="A6" s="8"/>
      <c r="B6" s="28">
        <v>1.0</v>
      </c>
      <c r="C6" s="17" t="s">
        <v>24</v>
      </c>
      <c r="D6" s="17">
        <v>2.0</v>
      </c>
      <c r="E6" s="17">
        <v>4.0</v>
      </c>
      <c r="F6" s="18" t="s">
        <v>23</v>
      </c>
      <c r="G6" s="6"/>
      <c r="H6" s="6"/>
      <c r="I6" s="6"/>
      <c r="J6" s="7"/>
      <c r="K6" s="37"/>
      <c r="M6" s="38"/>
      <c r="N6" s="36"/>
    </row>
    <row r="7">
      <c r="A7" s="8"/>
      <c r="B7" s="28">
        <v>1.0</v>
      </c>
      <c r="C7" s="17" t="s">
        <v>82</v>
      </c>
      <c r="D7" s="17">
        <v>2.0</v>
      </c>
      <c r="E7" s="17">
        <v>3.0</v>
      </c>
      <c r="F7" s="18" t="s">
        <v>46</v>
      </c>
      <c r="G7" s="6"/>
      <c r="H7" s="6"/>
      <c r="I7" s="6"/>
      <c r="J7" s="7"/>
      <c r="K7" s="37"/>
      <c r="M7" s="38"/>
      <c r="N7" s="36"/>
    </row>
    <row r="8">
      <c r="A8" s="8"/>
      <c r="B8" s="28">
        <v>1.0</v>
      </c>
      <c r="C8" s="17" t="s">
        <v>86</v>
      </c>
      <c r="D8" s="17">
        <v>2.0</v>
      </c>
      <c r="E8" s="17">
        <v>1.0</v>
      </c>
      <c r="F8" s="18" t="s">
        <v>26</v>
      </c>
      <c r="G8" s="6"/>
      <c r="H8" s="6"/>
      <c r="I8" s="6"/>
      <c r="J8" s="7"/>
      <c r="K8" s="37"/>
      <c r="M8" s="38"/>
      <c r="N8" s="36"/>
    </row>
    <row r="9">
      <c r="A9" s="8"/>
      <c r="B9" s="28">
        <v>1.0</v>
      </c>
      <c r="C9" s="17" t="s">
        <v>51</v>
      </c>
      <c r="D9" s="17">
        <v>2.0</v>
      </c>
      <c r="E9" s="17">
        <v>1.0</v>
      </c>
      <c r="F9" s="18" t="s">
        <v>26</v>
      </c>
      <c r="G9" s="6"/>
      <c r="H9" s="6"/>
      <c r="I9" s="6"/>
      <c r="J9" s="7"/>
      <c r="K9" s="30"/>
      <c r="L9" s="31"/>
      <c r="M9" s="32"/>
      <c r="N9" s="36"/>
    </row>
    <row r="10">
      <c r="A10" s="8"/>
      <c r="B10" s="28">
        <v>1.0</v>
      </c>
      <c r="C10" s="17" t="s">
        <v>27</v>
      </c>
      <c r="D10" s="17">
        <v>2.0</v>
      </c>
      <c r="E10" s="17">
        <v>1.0</v>
      </c>
      <c r="F10" s="18" t="s">
        <v>26</v>
      </c>
      <c r="G10" s="6"/>
      <c r="H10" s="6"/>
      <c r="I10" s="6"/>
      <c r="J10" s="7"/>
    </row>
    <row r="11">
      <c r="A11" s="8"/>
      <c r="B11" s="28">
        <v>9.0</v>
      </c>
      <c r="C11" s="19" t="s">
        <v>44</v>
      </c>
      <c r="D11" s="19">
        <v>1.0</v>
      </c>
      <c r="E11" s="19">
        <v>4.0</v>
      </c>
      <c r="F11" s="20" t="s">
        <v>23</v>
      </c>
      <c r="G11" s="6"/>
      <c r="H11" s="6"/>
      <c r="I11" s="6"/>
      <c r="J11" s="7"/>
    </row>
    <row r="12">
      <c r="A12" s="8"/>
      <c r="B12" s="28">
        <v>9.0</v>
      </c>
      <c r="C12" s="19" t="s">
        <v>98</v>
      </c>
      <c r="D12" s="19">
        <v>1.0</v>
      </c>
      <c r="E12" s="19">
        <v>2.0</v>
      </c>
      <c r="F12" s="20" t="s">
        <v>50</v>
      </c>
      <c r="G12" s="6"/>
      <c r="H12" s="6"/>
      <c r="I12" s="6"/>
      <c r="J12" s="7"/>
    </row>
    <row r="13">
      <c r="A13" s="8"/>
      <c r="B13" s="28">
        <v>9.0</v>
      </c>
      <c r="C13" s="19" t="s">
        <v>85</v>
      </c>
      <c r="D13" s="19">
        <v>1.0</v>
      </c>
      <c r="E13" s="19">
        <v>1.0</v>
      </c>
      <c r="F13" s="20" t="s">
        <v>26</v>
      </c>
      <c r="G13" s="6"/>
      <c r="H13" s="6"/>
      <c r="I13" s="6"/>
      <c r="J13" s="7"/>
    </row>
    <row r="14">
      <c r="A14" s="8"/>
      <c r="N14" s="8"/>
    </row>
    <row r="15">
      <c r="A15" s="8"/>
      <c r="B15" s="28">
        <v>12.0</v>
      </c>
      <c r="C15" s="28" t="s">
        <v>16</v>
      </c>
      <c r="D15" s="28">
        <v>0.0</v>
      </c>
      <c r="E15" s="28">
        <v>8.0</v>
      </c>
      <c r="F15" s="42" t="s">
        <v>17</v>
      </c>
      <c r="G15" s="6"/>
      <c r="H15" s="6"/>
      <c r="I15" s="6"/>
      <c r="J15" s="7"/>
    </row>
    <row r="16">
      <c r="A16" s="8"/>
      <c r="B16" s="28">
        <v>12.0</v>
      </c>
      <c r="C16" s="28" t="s">
        <v>68</v>
      </c>
      <c r="D16" s="28">
        <v>0.0</v>
      </c>
      <c r="E16" s="28">
        <v>6.0</v>
      </c>
      <c r="F16" s="42" t="s">
        <v>13</v>
      </c>
      <c r="G16" s="6"/>
      <c r="H16" s="6"/>
      <c r="I16" s="6"/>
      <c r="J16" s="7"/>
    </row>
    <row r="17">
      <c r="A17" s="8"/>
      <c r="B17" s="28">
        <v>12.0</v>
      </c>
      <c r="C17" s="28" t="s">
        <v>18</v>
      </c>
      <c r="D17" s="28">
        <v>0.0</v>
      </c>
      <c r="E17" s="28">
        <v>7.0</v>
      </c>
      <c r="F17" s="42" t="s">
        <v>11</v>
      </c>
      <c r="G17" s="6"/>
      <c r="H17" s="6"/>
      <c r="I17" s="6"/>
      <c r="J17" s="7"/>
    </row>
    <row r="18">
      <c r="A18" s="8"/>
      <c r="B18" s="28">
        <v>12.0</v>
      </c>
      <c r="C18" s="28" t="s">
        <v>45</v>
      </c>
      <c r="D18" s="28">
        <v>0.0</v>
      </c>
      <c r="E18" s="28">
        <v>3.0</v>
      </c>
      <c r="F18" s="42" t="s">
        <v>46</v>
      </c>
      <c r="G18" s="6"/>
      <c r="H18" s="6"/>
      <c r="I18" s="6"/>
      <c r="J18" s="7"/>
    </row>
    <row r="19">
      <c r="A19" s="8"/>
      <c r="B19" s="28">
        <v>12.0</v>
      </c>
      <c r="C19" s="28" t="s">
        <v>54</v>
      </c>
      <c r="D19" s="28">
        <v>0.0</v>
      </c>
      <c r="E19" s="28">
        <v>9.0</v>
      </c>
      <c r="F19" s="42" t="s">
        <v>15</v>
      </c>
      <c r="G19" s="6"/>
      <c r="H19" s="6"/>
      <c r="I19" s="6"/>
      <c r="J19" s="7"/>
    </row>
    <row r="20">
      <c r="A20" s="8"/>
      <c r="B20" s="28">
        <v>12.0</v>
      </c>
      <c r="C20" s="28" t="s">
        <v>47</v>
      </c>
      <c r="D20" s="28">
        <v>0.0</v>
      </c>
      <c r="E20" s="28">
        <v>3.0</v>
      </c>
      <c r="F20" s="42" t="s">
        <v>46</v>
      </c>
      <c r="G20" s="6"/>
      <c r="H20" s="6"/>
      <c r="I20" s="6"/>
      <c r="J20" s="7"/>
    </row>
    <row r="21">
      <c r="A21" s="8"/>
      <c r="B21" s="28">
        <v>12.0</v>
      </c>
      <c r="C21" s="28" t="s">
        <v>69</v>
      </c>
      <c r="D21" s="28">
        <v>0.0</v>
      </c>
      <c r="E21" s="28">
        <v>6.0</v>
      </c>
      <c r="F21" s="42" t="s">
        <v>13</v>
      </c>
      <c r="G21" s="6"/>
      <c r="H21" s="6"/>
      <c r="I21" s="6"/>
      <c r="J21" s="7"/>
    </row>
    <row r="22">
      <c r="A22" s="8"/>
      <c r="B22" s="28">
        <v>12.0</v>
      </c>
      <c r="C22" s="28" t="s">
        <v>49</v>
      </c>
      <c r="D22" s="28">
        <v>0.0</v>
      </c>
      <c r="E22" s="28">
        <v>2.0</v>
      </c>
      <c r="F22" s="42" t="s">
        <v>50</v>
      </c>
      <c r="G22" s="6"/>
      <c r="H22" s="6"/>
      <c r="I22" s="6"/>
      <c r="J22" s="7"/>
    </row>
    <row r="23">
      <c r="A23" s="8"/>
      <c r="B23" s="28">
        <v>12.0</v>
      </c>
      <c r="C23" s="28" t="s">
        <v>104</v>
      </c>
      <c r="D23" s="28">
        <v>0.0</v>
      </c>
      <c r="E23" s="28">
        <v>1.0</v>
      </c>
      <c r="F23" s="42" t="s">
        <v>26</v>
      </c>
      <c r="G23" s="6"/>
      <c r="H23" s="6"/>
      <c r="I23" s="6"/>
      <c r="J23" s="7"/>
    </row>
    <row r="24">
      <c r="A24" s="8"/>
      <c r="B24" s="28">
        <v>12.0</v>
      </c>
      <c r="C24" s="28" t="s">
        <v>28</v>
      </c>
      <c r="D24" s="28">
        <v>0.0</v>
      </c>
      <c r="E24" s="28">
        <v>9.0</v>
      </c>
      <c r="F24" s="42" t="s">
        <v>15</v>
      </c>
      <c r="G24" s="6"/>
      <c r="H24" s="6"/>
      <c r="I24" s="6"/>
      <c r="J24" s="7"/>
    </row>
    <row r="25">
      <c r="A25" s="8"/>
      <c r="B25" s="28">
        <v>12.0</v>
      </c>
      <c r="C25" s="28" t="s">
        <v>65</v>
      </c>
      <c r="D25" s="28">
        <v>0.0</v>
      </c>
      <c r="E25" s="28">
        <v>7.0</v>
      </c>
      <c r="F25" s="42" t="s">
        <v>11</v>
      </c>
      <c r="G25" s="6"/>
      <c r="H25" s="6"/>
      <c r="I25" s="6"/>
      <c r="J25" s="7"/>
    </row>
    <row r="26">
      <c r="A26" s="8"/>
      <c r="B26" s="28">
        <v>12.0</v>
      </c>
      <c r="C26" s="28" t="s">
        <v>99</v>
      </c>
      <c r="D26" s="28">
        <v>0.0</v>
      </c>
      <c r="E26" s="28">
        <v>1.0</v>
      </c>
      <c r="F26" s="42" t="s">
        <v>26</v>
      </c>
      <c r="G26" s="6"/>
      <c r="H26" s="6"/>
      <c r="I26" s="6"/>
      <c r="J26" s="7"/>
    </row>
    <row r="27">
      <c r="A27" s="8"/>
      <c r="B27" s="28">
        <v>12.0</v>
      </c>
      <c r="C27" s="28" t="s">
        <v>95</v>
      </c>
      <c r="D27" s="28">
        <v>0.0</v>
      </c>
      <c r="E27" s="28">
        <v>3.0</v>
      </c>
      <c r="F27" s="42" t="s">
        <v>46</v>
      </c>
      <c r="G27" s="6"/>
      <c r="H27" s="6"/>
      <c r="I27" s="6"/>
      <c r="J27" s="7"/>
    </row>
    <row r="28">
      <c r="A28" s="8"/>
      <c r="B28" s="28">
        <v>12.0</v>
      </c>
      <c r="C28" s="28" t="s">
        <v>60</v>
      </c>
      <c r="D28" s="28">
        <v>0.0</v>
      </c>
      <c r="E28" s="28">
        <v>8.0</v>
      </c>
      <c r="F28" s="42" t="s">
        <v>17</v>
      </c>
      <c r="G28" s="6"/>
      <c r="H28" s="6"/>
      <c r="I28" s="6"/>
      <c r="J28" s="7"/>
    </row>
    <row r="29">
      <c r="A29" s="8"/>
      <c r="B29" s="28">
        <v>12.0</v>
      </c>
      <c r="C29" s="28" t="s">
        <v>55</v>
      </c>
      <c r="D29" s="28">
        <v>0.0</v>
      </c>
      <c r="E29" s="28">
        <v>9.0</v>
      </c>
      <c r="F29" s="42" t="s">
        <v>15</v>
      </c>
      <c r="G29" s="6"/>
      <c r="H29" s="6"/>
      <c r="I29" s="6"/>
      <c r="J29" s="7"/>
    </row>
    <row r="30">
      <c r="A30" s="8"/>
      <c r="B30" s="28">
        <v>12.0</v>
      </c>
      <c r="C30" s="28" t="s">
        <v>66</v>
      </c>
      <c r="D30" s="28">
        <v>0.0</v>
      </c>
      <c r="E30" s="28">
        <v>7.0</v>
      </c>
      <c r="F30" s="42" t="s">
        <v>11</v>
      </c>
      <c r="G30" s="6"/>
      <c r="H30" s="6"/>
      <c r="I30" s="6"/>
      <c r="J30" s="7"/>
    </row>
    <row r="31">
      <c r="A31" s="8"/>
      <c r="B31" s="28">
        <v>12.0</v>
      </c>
      <c r="C31" s="28" t="s">
        <v>93</v>
      </c>
      <c r="D31" s="28">
        <v>0.0</v>
      </c>
      <c r="E31" s="28">
        <v>4.0</v>
      </c>
      <c r="F31" s="42" t="s">
        <v>23</v>
      </c>
      <c r="G31" s="6"/>
      <c r="H31" s="6"/>
      <c r="I31" s="6"/>
      <c r="J31" s="7"/>
    </row>
    <row r="32">
      <c r="A32" s="8"/>
      <c r="B32" s="28">
        <v>12.0</v>
      </c>
      <c r="C32" s="28" t="s">
        <v>103</v>
      </c>
      <c r="D32" s="28">
        <v>0.0</v>
      </c>
      <c r="E32" s="28">
        <v>3.0</v>
      </c>
      <c r="F32" s="42" t="s">
        <v>46</v>
      </c>
      <c r="G32" s="6"/>
      <c r="H32" s="6"/>
      <c r="I32" s="6"/>
      <c r="J32" s="7"/>
    </row>
    <row r="33">
      <c r="A33" s="8"/>
      <c r="B33" s="28">
        <v>12.0</v>
      </c>
      <c r="C33" s="28" t="s">
        <v>70</v>
      </c>
      <c r="D33" s="28">
        <v>0.0</v>
      </c>
      <c r="E33" s="28">
        <v>6.0</v>
      </c>
      <c r="F33" s="42" t="s">
        <v>13</v>
      </c>
      <c r="G33" s="6"/>
      <c r="H33" s="6"/>
      <c r="I33" s="6"/>
      <c r="J33" s="7"/>
    </row>
    <row r="34">
      <c r="A34" s="8"/>
      <c r="B34" s="28">
        <v>12.0</v>
      </c>
      <c r="C34" s="28" t="s">
        <v>71</v>
      </c>
      <c r="D34" s="28">
        <v>0.0</v>
      </c>
      <c r="E34" s="28">
        <v>6.0</v>
      </c>
      <c r="F34" s="42" t="s">
        <v>13</v>
      </c>
      <c r="G34" s="6"/>
      <c r="H34" s="6"/>
      <c r="I34" s="6"/>
      <c r="J34" s="7"/>
    </row>
    <row r="35">
      <c r="A35" s="8"/>
      <c r="B35" s="28">
        <v>12.0</v>
      </c>
      <c r="C35" s="28" t="s">
        <v>81</v>
      </c>
      <c r="D35" s="28">
        <v>0.0</v>
      </c>
      <c r="E35" s="28">
        <v>3.0</v>
      </c>
      <c r="F35" s="42" t="s">
        <v>46</v>
      </c>
      <c r="G35" s="6"/>
      <c r="H35" s="6"/>
      <c r="I35" s="6"/>
      <c r="J35" s="7"/>
    </row>
    <row r="36">
      <c r="A36" s="8"/>
      <c r="B36" s="28">
        <v>12.0</v>
      </c>
      <c r="C36" s="28" t="s">
        <v>33</v>
      </c>
      <c r="D36" s="28">
        <v>0.0</v>
      </c>
      <c r="E36" s="28">
        <v>7.0</v>
      </c>
      <c r="F36" s="42" t="s">
        <v>11</v>
      </c>
      <c r="G36" s="6"/>
      <c r="H36" s="6"/>
      <c r="I36" s="6"/>
      <c r="J36" s="7"/>
    </row>
    <row r="37">
      <c r="A37" s="8"/>
      <c r="B37" s="28">
        <v>12.0</v>
      </c>
      <c r="C37" s="28" t="s">
        <v>94</v>
      </c>
      <c r="D37" s="28">
        <v>0.0</v>
      </c>
      <c r="E37" s="28">
        <v>4.0</v>
      </c>
      <c r="F37" s="42" t="s">
        <v>23</v>
      </c>
      <c r="G37" s="6"/>
      <c r="H37" s="6"/>
      <c r="I37" s="6"/>
      <c r="J37" s="7"/>
    </row>
    <row r="38">
      <c r="A38" s="8"/>
      <c r="B38" s="28">
        <v>12.0</v>
      </c>
      <c r="C38" s="28" t="s">
        <v>29</v>
      </c>
      <c r="D38" s="28">
        <v>0.0</v>
      </c>
      <c r="E38" s="28">
        <v>9.0</v>
      </c>
      <c r="F38" s="42" t="s">
        <v>15</v>
      </c>
      <c r="G38" s="6"/>
      <c r="H38" s="6"/>
      <c r="I38" s="6"/>
      <c r="J38" s="7"/>
    </row>
    <row r="39">
      <c r="A39" s="8"/>
      <c r="B39" s="28">
        <v>12.0</v>
      </c>
      <c r="C39" s="28" t="s">
        <v>96</v>
      </c>
      <c r="D39" s="28">
        <v>0.0</v>
      </c>
      <c r="E39" s="28">
        <v>3.0</v>
      </c>
      <c r="F39" s="42" t="s">
        <v>46</v>
      </c>
      <c r="G39" s="6"/>
      <c r="H39" s="6"/>
      <c r="I39" s="6"/>
      <c r="J39" s="7"/>
    </row>
    <row r="40">
      <c r="A40" s="8"/>
      <c r="B40" s="28">
        <v>12.0</v>
      </c>
      <c r="C40" s="28" t="s">
        <v>89</v>
      </c>
      <c r="D40" s="28">
        <v>0.0</v>
      </c>
      <c r="E40" s="28">
        <v>7.0</v>
      </c>
      <c r="F40" s="42" t="s">
        <v>11</v>
      </c>
      <c r="G40" s="6"/>
      <c r="H40" s="6"/>
      <c r="I40" s="6"/>
      <c r="J40" s="7"/>
    </row>
    <row r="41">
      <c r="A41" s="8"/>
      <c r="B41" s="28">
        <v>12.0</v>
      </c>
      <c r="C41" s="28" t="s">
        <v>87</v>
      </c>
      <c r="D41" s="28">
        <v>0.0</v>
      </c>
      <c r="E41" s="28">
        <v>1.0</v>
      </c>
      <c r="F41" s="42" t="s">
        <v>26</v>
      </c>
      <c r="G41" s="6"/>
      <c r="H41" s="6"/>
      <c r="I41" s="6"/>
      <c r="J41" s="7"/>
    </row>
    <row r="42">
      <c r="A42" s="8"/>
      <c r="B42" s="28">
        <v>12.0</v>
      </c>
      <c r="C42" s="28" t="s">
        <v>72</v>
      </c>
      <c r="D42" s="28">
        <v>0.0</v>
      </c>
      <c r="E42" s="28">
        <v>6.0</v>
      </c>
      <c r="F42" s="42" t="s">
        <v>13</v>
      </c>
      <c r="G42" s="6"/>
      <c r="H42" s="6"/>
      <c r="I42" s="6"/>
      <c r="J42" s="7"/>
    </row>
    <row r="43">
      <c r="A43" s="8"/>
      <c r="B43" s="28">
        <v>12.0</v>
      </c>
      <c r="C43" s="28" t="s">
        <v>90</v>
      </c>
      <c r="D43" s="28">
        <v>0.0</v>
      </c>
      <c r="E43" s="28">
        <v>7.0</v>
      </c>
      <c r="F43" s="42" t="s">
        <v>11</v>
      </c>
      <c r="G43" s="6"/>
      <c r="H43" s="6"/>
      <c r="I43" s="6"/>
      <c r="J43" s="7"/>
    </row>
    <row r="44">
      <c r="A44" s="8"/>
      <c r="B44" s="28">
        <v>12.0</v>
      </c>
      <c r="C44" s="28" t="s">
        <v>37</v>
      </c>
      <c r="D44" s="28">
        <v>0.0</v>
      </c>
      <c r="E44" s="28">
        <v>6.0</v>
      </c>
      <c r="F44" s="42" t="s">
        <v>13</v>
      </c>
      <c r="G44" s="6"/>
      <c r="H44" s="6"/>
      <c r="I44" s="6"/>
      <c r="J44" s="7"/>
    </row>
    <row r="45">
      <c r="A45" s="8"/>
      <c r="B45" s="28">
        <v>12.0</v>
      </c>
      <c r="C45" s="28" t="s">
        <v>56</v>
      </c>
      <c r="D45" s="28">
        <v>0.0</v>
      </c>
      <c r="E45" s="28">
        <v>9.0</v>
      </c>
      <c r="F45" s="42" t="s">
        <v>15</v>
      </c>
      <c r="G45" s="6"/>
      <c r="H45" s="6"/>
      <c r="I45" s="6"/>
      <c r="J45" s="7"/>
    </row>
    <row r="46">
      <c r="A46" s="8"/>
      <c r="B46" s="28">
        <v>12.0</v>
      </c>
      <c r="C46" s="28" t="s">
        <v>38</v>
      </c>
      <c r="D46" s="28">
        <v>0.0</v>
      </c>
      <c r="E46" s="28">
        <v>6.0</v>
      </c>
      <c r="F46" s="42" t="s">
        <v>13</v>
      </c>
      <c r="G46" s="6"/>
      <c r="H46" s="6"/>
      <c r="I46" s="6"/>
      <c r="J46" s="7"/>
    </row>
    <row r="47">
      <c r="A47" s="8"/>
      <c r="B47" s="28">
        <v>12.0</v>
      </c>
      <c r="C47" s="28" t="s">
        <v>57</v>
      </c>
      <c r="D47" s="28">
        <v>0.0</v>
      </c>
      <c r="E47" s="28">
        <v>9.0</v>
      </c>
      <c r="F47" s="42" t="s">
        <v>15</v>
      </c>
      <c r="G47" s="6"/>
      <c r="H47" s="6"/>
      <c r="I47" s="6"/>
      <c r="J47" s="7"/>
    </row>
    <row r="48">
      <c r="A48" s="8"/>
      <c r="B48" s="28">
        <v>12.0</v>
      </c>
      <c r="C48" s="28" t="s">
        <v>39</v>
      </c>
      <c r="D48" s="28">
        <v>0.0</v>
      </c>
      <c r="E48" s="28">
        <v>6.0</v>
      </c>
      <c r="F48" s="42" t="s">
        <v>13</v>
      </c>
      <c r="G48" s="6"/>
      <c r="H48" s="6"/>
      <c r="I48" s="6"/>
      <c r="J48" s="7"/>
    </row>
    <row r="49">
      <c r="A49" s="8"/>
      <c r="B49" s="28">
        <v>12.0</v>
      </c>
      <c r="C49" s="28" t="s">
        <v>14</v>
      </c>
      <c r="D49" s="28">
        <v>0.0</v>
      </c>
      <c r="E49" s="28">
        <v>9.0</v>
      </c>
      <c r="F49" s="42" t="s">
        <v>15</v>
      </c>
      <c r="G49" s="6"/>
      <c r="H49" s="6"/>
      <c r="I49" s="6"/>
      <c r="J49" s="7"/>
    </row>
    <row r="50">
      <c r="A50" s="8"/>
      <c r="B50" s="28">
        <v>12.0</v>
      </c>
      <c r="C50" s="28" t="s">
        <v>100</v>
      </c>
      <c r="D50" s="28">
        <v>0.0</v>
      </c>
      <c r="E50" s="28">
        <v>1.0</v>
      </c>
      <c r="F50" s="42" t="s">
        <v>26</v>
      </c>
      <c r="G50" s="6"/>
      <c r="H50" s="6"/>
      <c r="I50" s="6"/>
      <c r="J50" s="7"/>
    </row>
    <row r="51">
      <c r="A51" s="8"/>
      <c r="B51" s="28">
        <v>12.0</v>
      </c>
      <c r="C51" s="28" t="s">
        <v>58</v>
      </c>
      <c r="D51" s="28">
        <v>0.0</v>
      </c>
      <c r="E51" s="28">
        <v>9.0</v>
      </c>
      <c r="F51" s="42" t="s">
        <v>15</v>
      </c>
      <c r="G51" s="6"/>
      <c r="H51" s="6"/>
      <c r="I51" s="6"/>
      <c r="J51" s="7"/>
    </row>
    <row r="52">
      <c r="A52" s="8"/>
      <c r="B52" s="28">
        <v>12.0</v>
      </c>
      <c r="C52" s="28" t="s">
        <v>91</v>
      </c>
      <c r="D52" s="28">
        <v>0.0</v>
      </c>
      <c r="E52" s="28">
        <v>7.0</v>
      </c>
      <c r="F52" s="42" t="s">
        <v>11</v>
      </c>
      <c r="G52" s="6"/>
      <c r="H52" s="6"/>
      <c r="I52" s="6"/>
      <c r="J52" s="7"/>
    </row>
    <row r="53">
      <c r="A53" s="8"/>
      <c r="B53" s="28">
        <v>12.0</v>
      </c>
      <c r="C53" s="28" t="s">
        <v>20</v>
      </c>
      <c r="D53" s="28">
        <v>0.0</v>
      </c>
      <c r="E53" s="28">
        <v>6.0</v>
      </c>
      <c r="F53" s="42" t="s">
        <v>13</v>
      </c>
      <c r="G53" s="6"/>
      <c r="H53" s="6"/>
      <c r="I53" s="6"/>
      <c r="J53" s="7"/>
    </row>
    <row r="54">
      <c r="A54" s="8"/>
      <c r="B54" s="28">
        <v>12.0</v>
      </c>
      <c r="C54" s="28" t="s">
        <v>61</v>
      </c>
      <c r="D54" s="28">
        <v>0.0</v>
      </c>
      <c r="E54" s="28">
        <v>8.0</v>
      </c>
      <c r="F54" s="42" t="s">
        <v>17</v>
      </c>
      <c r="G54" s="6"/>
      <c r="H54" s="6"/>
      <c r="I54" s="6"/>
      <c r="J54" s="7"/>
    </row>
    <row r="55">
      <c r="A55" s="8"/>
      <c r="B55" s="28">
        <v>12.0</v>
      </c>
      <c r="C55" s="28" t="s">
        <v>62</v>
      </c>
      <c r="D55" s="28">
        <v>0.0</v>
      </c>
      <c r="E55" s="28">
        <v>8.0</v>
      </c>
      <c r="F55" s="42" t="s">
        <v>17</v>
      </c>
      <c r="G55" s="6"/>
      <c r="H55" s="6"/>
      <c r="I55" s="6"/>
      <c r="J55" s="7"/>
    </row>
    <row r="56">
      <c r="A56" s="8"/>
      <c r="B56" s="28">
        <v>12.0</v>
      </c>
      <c r="C56" s="28" t="s">
        <v>92</v>
      </c>
      <c r="D56" s="28">
        <v>0.0</v>
      </c>
      <c r="E56" s="28">
        <v>7.0</v>
      </c>
      <c r="F56" s="42" t="s">
        <v>11</v>
      </c>
      <c r="G56" s="6"/>
      <c r="H56" s="6"/>
      <c r="I56" s="6"/>
      <c r="J56" s="7"/>
    </row>
    <row r="57">
      <c r="A57" s="8"/>
      <c r="B57" s="28">
        <v>12.0</v>
      </c>
      <c r="C57" s="28" t="s">
        <v>73</v>
      </c>
      <c r="D57" s="28">
        <v>0.0</v>
      </c>
      <c r="E57" s="28">
        <v>6.0</v>
      </c>
      <c r="F57" s="42" t="s">
        <v>13</v>
      </c>
      <c r="G57" s="6"/>
      <c r="H57" s="6"/>
      <c r="I57" s="6"/>
      <c r="J57" s="7"/>
    </row>
    <row r="58">
      <c r="A58" s="8"/>
      <c r="B58" s="28">
        <v>12.0</v>
      </c>
      <c r="C58" s="28" t="s">
        <v>25</v>
      </c>
      <c r="D58" s="28">
        <v>0.0</v>
      </c>
      <c r="E58" s="28">
        <v>1.0</v>
      </c>
      <c r="F58" s="42" t="s">
        <v>26</v>
      </c>
      <c r="G58" s="6"/>
      <c r="H58" s="6"/>
      <c r="I58" s="6"/>
      <c r="J58" s="7"/>
    </row>
    <row r="59">
      <c r="A59" s="8"/>
      <c r="B59" s="28">
        <v>12.0</v>
      </c>
      <c r="C59" s="28" t="s">
        <v>40</v>
      </c>
      <c r="D59" s="28">
        <v>0.0</v>
      </c>
      <c r="E59" s="28">
        <v>6.0</v>
      </c>
      <c r="F59" s="42" t="s">
        <v>13</v>
      </c>
      <c r="G59" s="6"/>
      <c r="H59" s="6"/>
      <c r="I59" s="6"/>
      <c r="J59" s="7"/>
    </row>
    <row r="60">
      <c r="A60" s="8"/>
      <c r="B60" s="28">
        <v>12.0</v>
      </c>
      <c r="C60" s="28" t="s">
        <v>88</v>
      </c>
      <c r="D60" s="28">
        <v>0.0</v>
      </c>
      <c r="E60" s="28">
        <v>9.0</v>
      </c>
      <c r="F60" s="42" t="s">
        <v>15</v>
      </c>
      <c r="G60" s="6"/>
      <c r="H60" s="6"/>
      <c r="I60" s="6"/>
      <c r="J60" s="7"/>
    </row>
    <row r="61">
      <c r="A61" s="8"/>
      <c r="B61" s="28">
        <v>12.0</v>
      </c>
      <c r="C61" s="28" t="s">
        <v>97</v>
      </c>
      <c r="D61" s="28">
        <v>0.0</v>
      </c>
      <c r="E61" s="28">
        <v>3.0</v>
      </c>
      <c r="F61" s="42" t="s">
        <v>46</v>
      </c>
      <c r="G61" s="6"/>
      <c r="H61" s="6"/>
      <c r="I61" s="6"/>
      <c r="J61" s="7"/>
    </row>
    <row r="62">
      <c r="A62" s="8"/>
      <c r="B62" s="28">
        <v>12.0</v>
      </c>
      <c r="C62" s="28" t="s">
        <v>63</v>
      </c>
      <c r="D62" s="28">
        <v>0.0</v>
      </c>
      <c r="E62" s="28">
        <v>8.0</v>
      </c>
      <c r="F62" s="42" t="s">
        <v>17</v>
      </c>
      <c r="G62" s="6"/>
      <c r="H62" s="6"/>
      <c r="I62" s="6"/>
      <c r="J62" s="7"/>
    </row>
    <row r="63">
      <c r="A63" s="8"/>
      <c r="B63" s="28">
        <v>12.0</v>
      </c>
      <c r="C63" s="28" t="s">
        <v>41</v>
      </c>
      <c r="D63" s="28">
        <v>0.0</v>
      </c>
      <c r="E63" s="28">
        <v>6.0</v>
      </c>
      <c r="F63" s="42" t="s">
        <v>13</v>
      </c>
      <c r="G63" s="6"/>
      <c r="H63" s="6"/>
      <c r="I63" s="6"/>
      <c r="J63" s="7"/>
    </row>
    <row r="64">
      <c r="A64" s="8"/>
      <c r="B64" s="28">
        <v>12.0</v>
      </c>
      <c r="C64" s="28" t="s">
        <v>74</v>
      </c>
      <c r="D64" s="28">
        <v>0.0</v>
      </c>
      <c r="E64" s="28">
        <v>6.0</v>
      </c>
      <c r="F64" s="42" t="s">
        <v>13</v>
      </c>
      <c r="G64" s="6"/>
      <c r="H64" s="6"/>
      <c r="I64" s="6"/>
      <c r="J64" s="7"/>
    </row>
    <row r="65">
      <c r="A65" s="8"/>
      <c r="B65" s="28">
        <v>12.0</v>
      </c>
      <c r="C65" s="28" t="s">
        <v>21</v>
      </c>
      <c r="D65" s="28">
        <v>0.0</v>
      </c>
      <c r="E65" s="28">
        <v>6.0</v>
      </c>
      <c r="F65" s="42" t="s">
        <v>13</v>
      </c>
      <c r="G65" s="6"/>
      <c r="H65" s="6"/>
      <c r="I65" s="6"/>
      <c r="J65" s="7"/>
    </row>
    <row r="66">
      <c r="A66" s="8"/>
      <c r="B66" s="28">
        <v>12.0</v>
      </c>
      <c r="C66" s="28" t="s">
        <v>75</v>
      </c>
      <c r="D66" s="28">
        <v>0.0</v>
      </c>
      <c r="E66" s="28">
        <v>6.0</v>
      </c>
      <c r="F66" s="42" t="s">
        <v>13</v>
      </c>
      <c r="G66" s="6"/>
      <c r="H66" s="6"/>
      <c r="I66" s="6"/>
      <c r="J66" s="7"/>
    </row>
    <row r="67">
      <c r="A67" s="8"/>
      <c r="B67" s="28">
        <v>12.0</v>
      </c>
      <c r="C67" s="28" t="s">
        <v>83</v>
      </c>
      <c r="D67" s="28">
        <v>0.0</v>
      </c>
      <c r="E67" s="28">
        <v>3.0</v>
      </c>
      <c r="F67" s="42" t="s">
        <v>46</v>
      </c>
      <c r="G67" s="6"/>
      <c r="H67" s="6"/>
      <c r="I67" s="6"/>
      <c r="J67" s="7"/>
    </row>
    <row r="68">
      <c r="A68" s="8"/>
      <c r="B68" s="28">
        <v>12.0</v>
      </c>
      <c r="C68" s="28" t="s">
        <v>31</v>
      </c>
      <c r="D68" s="28">
        <v>0.0</v>
      </c>
      <c r="E68" s="28">
        <v>8.0</v>
      </c>
      <c r="F68" s="42" t="s">
        <v>17</v>
      </c>
      <c r="G68" s="6"/>
      <c r="H68" s="6"/>
      <c r="I68" s="6"/>
      <c r="J68" s="7"/>
    </row>
    <row r="69">
      <c r="A69" s="8"/>
      <c r="B69" s="28">
        <v>12.0</v>
      </c>
      <c r="C69" s="28" t="s">
        <v>64</v>
      </c>
      <c r="D69" s="28">
        <v>0.0</v>
      </c>
      <c r="E69" s="28">
        <v>8.0</v>
      </c>
      <c r="F69" s="42" t="s">
        <v>17</v>
      </c>
      <c r="G69" s="6"/>
      <c r="H69" s="6"/>
      <c r="I69" s="6"/>
      <c r="J69" s="7"/>
    </row>
    <row r="70">
      <c r="A70" s="8"/>
      <c r="B70" s="28">
        <v>12.0</v>
      </c>
      <c r="C70" s="28" t="s">
        <v>34</v>
      </c>
      <c r="D70" s="28">
        <v>0.0</v>
      </c>
      <c r="E70" s="28">
        <v>7.0</v>
      </c>
      <c r="F70" s="42" t="s">
        <v>11</v>
      </c>
      <c r="G70" s="6"/>
      <c r="H70" s="6"/>
      <c r="I70" s="6"/>
      <c r="J70" s="7"/>
    </row>
    <row r="71">
      <c r="A71" s="8"/>
      <c r="B71" s="28">
        <v>12.0</v>
      </c>
      <c r="C71" s="28" t="s">
        <v>32</v>
      </c>
      <c r="D71" s="28">
        <v>0.0</v>
      </c>
      <c r="E71" s="28">
        <v>8.0</v>
      </c>
      <c r="F71" s="42" t="s">
        <v>17</v>
      </c>
      <c r="G71" s="6"/>
      <c r="H71" s="6"/>
      <c r="I71" s="6"/>
      <c r="J71" s="7"/>
    </row>
    <row r="72">
      <c r="A72" s="8"/>
      <c r="B72" s="28">
        <v>12.0</v>
      </c>
      <c r="C72" s="28" t="s">
        <v>76</v>
      </c>
      <c r="D72" s="28">
        <v>0.0</v>
      </c>
      <c r="E72" s="28">
        <v>6.0</v>
      </c>
      <c r="F72" s="42" t="s">
        <v>13</v>
      </c>
      <c r="G72" s="6"/>
      <c r="H72" s="6"/>
      <c r="I72" s="6"/>
      <c r="J72" s="7"/>
    </row>
    <row r="73">
      <c r="A73" s="8"/>
      <c r="B73" s="28">
        <v>12.0</v>
      </c>
      <c r="C73" s="28" t="s">
        <v>35</v>
      </c>
      <c r="D73" s="28">
        <v>0.0</v>
      </c>
      <c r="E73" s="28">
        <v>7.0</v>
      </c>
      <c r="F73" s="42" t="s">
        <v>11</v>
      </c>
      <c r="G73" s="6"/>
      <c r="H73" s="6"/>
      <c r="I73" s="6"/>
      <c r="J73" s="7"/>
    </row>
    <row r="74">
      <c r="A74" s="8"/>
      <c r="B74" s="28">
        <v>12.0</v>
      </c>
      <c r="C74" s="28" t="s">
        <v>101</v>
      </c>
      <c r="D74" s="28">
        <v>0.0</v>
      </c>
      <c r="E74" s="28">
        <v>1.0</v>
      </c>
      <c r="F74" s="42" t="s">
        <v>26</v>
      </c>
      <c r="G74" s="6"/>
      <c r="H74" s="6"/>
      <c r="I74" s="6"/>
      <c r="J74" s="7"/>
    </row>
    <row r="75">
      <c r="A75" s="8"/>
      <c r="B75" s="28">
        <v>12.0</v>
      </c>
      <c r="C75" s="28" t="s">
        <v>52</v>
      </c>
      <c r="D75" s="28">
        <v>0.0</v>
      </c>
      <c r="E75" s="28">
        <v>1.0</v>
      </c>
      <c r="F75" s="42" t="s">
        <v>26</v>
      </c>
      <c r="G75" s="6"/>
      <c r="H75" s="6"/>
      <c r="I75" s="6"/>
      <c r="J75" s="7"/>
    </row>
    <row r="76">
      <c r="A76" s="8"/>
      <c r="B76" s="28">
        <v>12.0</v>
      </c>
      <c r="C76" s="28" t="s">
        <v>53</v>
      </c>
      <c r="D76" s="28">
        <v>0.0</v>
      </c>
      <c r="E76" s="28">
        <v>1.0</v>
      </c>
      <c r="F76" s="42" t="s">
        <v>26</v>
      </c>
      <c r="G76" s="6"/>
      <c r="H76" s="6"/>
      <c r="I76" s="6"/>
      <c r="J76" s="7"/>
    </row>
    <row r="77">
      <c r="A77" s="8"/>
      <c r="B77" s="28">
        <v>12.0</v>
      </c>
      <c r="C77" s="28" t="s">
        <v>48</v>
      </c>
      <c r="D77" s="28">
        <v>0.0</v>
      </c>
      <c r="E77" s="28">
        <v>3.0</v>
      </c>
      <c r="F77" s="42" t="s">
        <v>46</v>
      </c>
      <c r="G77" s="6"/>
      <c r="H77" s="6"/>
      <c r="I77" s="6"/>
      <c r="J77" s="7"/>
    </row>
    <row r="78">
      <c r="A78" s="8"/>
      <c r="B78" s="28">
        <v>12.0</v>
      </c>
      <c r="C78" s="28" t="s">
        <v>78</v>
      </c>
      <c r="D78" s="28">
        <v>0.0</v>
      </c>
      <c r="E78" s="28">
        <v>5.0</v>
      </c>
      <c r="F78" s="42" t="s">
        <v>79</v>
      </c>
      <c r="G78" s="6"/>
      <c r="H78" s="6"/>
      <c r="I78" s="6"/>
      <c r="J78" s="7"/>
    </row>
    <row r="79">
      <c r="A79" s="8"/>
      <c r="B79" s="28">
        <v>12.0</v>
      </c>
      <c r="C79" s="28" t="s">
        <v>67</v>
      </c>
      <c r="D79" s="28">
        <v>0.0</v>
      </c>
      <c r="E79" s="28">
        <v>7.0</v>
      </c>
      <c r="F79" s="42" t="s">
        <v>11</v>
      </c>
      <c r="G79" s="6"/>
      <c r="H79" s="6"/>
      <c r="I79" s="6"/>
      <c r="J79" s="7"/>
    </row>
    <row r="80">
      <c r="A80" s="8"/>
      <c r="B80" s="28">
        <v>12.0</v>
      </c>
      <c r="C80" s="28" t="s">
        <v>36</v>
      </c>
      <c r="D80" s="28">
        <v>0.0</v>
      </c>
      <c r="E80" s="28">
        <v>7.0</v>
      </c>
      <c r="F80" s="42" t="s">
        <v>11</v>
      </c>
      <c r="G80" s="6"/>
      <c r="H80" s="6"/>
      <c r="I80" s="6"/>
      <c r="J80" s="7"/>
    </row>
    <row r="81">
      <c r="A81" s="8"/>
      <c r="B81" s="28">
        <v>12.0</v>
      </c>
      <c r="C81" s="28" t="s">
        <v>42</v>
      </c>
      <c r="D81" s="28">
        <v>0.0</v>
      </c>
      <c r="E81" s="28">
        <v>6.0</v>
      </c>
      <c r="F81" s="42" t="s">
        <v>13</v>
      </c>
      <c r="G81" s="6"/>
      <c r="H81" s="6"/>
      <c r="I81" s="6"/>
      <c r="J81" s="7"/>
    </row>
    <row r="82">
      <c r="A82" s="8"/>
      <c r="B82" s="28">
        <v>12.0</v>
      </c>
      <c r="C82" s="28" t="s">
        <v>30</v>
      </c>
      <c r="D82" s="28">
        <v>0.0</v>
      </c>
      <c r="E82" s="28">
        <v>9.0</v>
      </c>
      <c r="F82" s="42" t="s">
        <v>15</v>
      </c>
      <c r="G82" s="6"/>
      <c r="H82" s="6"/>
      <c r="I82" s="6"/>
      <c r="J82" s="7"/>
    </row>
    <row r="83">
      <c r="A83" s="8"/>
      <c r="B83" s="28">
        <v>12.0</v>
      </c>
      <c r="C83" s="28" t="s">
        <v>84</v>
      </c>
      <c r="D83" s="28">
        <v>0.0</v>
      </c>
      <c r="E83" s="28">
        <v>3.0</v>
      </c>
      <c r="F83" s="42" t="s">
        <v>46</v>
      </c>
      <c r="G83" s="6"/>
      <c r="H83" s="6"/>
      <c r="I83" s="6"/>
      <c r="J83" s="7"/>
    </row>
    <row r="84">
      <c r="A84" s="8"/>
      <c r="B84" s="28">
        <v>12.0</v>
      </c>
      <c r="C84" s="28" t="s">
        <v>19</v>
      </c>
      <c r="D84" s="28">
        <v>0.0</v>
      </c>
      <c r="E84" s="28">
        <v>7.0</v>
      </c>
      <c r="F84" s="42" t="s">
        <v>11</v>
      </c>
      <c r="G84" s="6"/>
      <c r="H84" s="6"/>
      <c r="I84" s="6"/>
      <c r="J84" s="7"/>
    </row>
    <row r="85">
      <c r="A85" s="8"/>
      <c r="B85" s="28">
        <v>12.0</v>
      </c>
      <c r="C85" s="28" t="s">
        <v>77</v>
      </c>
      <c r="D85" s="28">
        <v>0.0</v>
      </c>
      <c r="E85" s="28">
        <v>6.0</v>
      </c>
      <c r="F85" s="42" t="s">
        <v>13</v>
      </c>
      <c r="G85" s="6"/>
      <c r="H85" s="6"/>
      <c r="I85" s="6"/>
      <c r="J85" s="7"/>
    </row>
    <row r="86">
      <c r="A86" s="8"/>
      <c r="B86" s="28">
        <v>12.0</v>
      </c>
      <c r="C86" s="28" t="s">
        <v>105</v>
      </c>
      <c r="D86" s="28">
        <v>0.0</v>
      </c>
      <c r="E86" s="28">
        <v>1.0</v>
      </c>
      <c r="F86" s="42" t="s">
        <v>26</v>
      </c>
      <c r="G86" s="6"/>
      <c r="H86" s="6"/>
      <c r="I86" s="6"/>
      <c r="J86" s="7"/>
    </row>
    <row r="87">
      <c r="A87" s="8"/>
      <c r="B87" s="28">
        <v>12.0</v>
      </c>
      <c r="C87" s="28" t="s">
        <v>43</v>
      </c>
      <c r="D87" s="28">
        <v>0.0</v>
      </c>
      <c r="E87" s="28">
        <v>6.0</v>
      </c>
      <c r="F87" s="42" t="s">
        <v>13</v>
      </c>
      <c r="G87" s="6"/>
      <c r="H87" s="6"/>
      <c r="I87" s="6"/>
      <c r="J87" s="7"/>
    </row>
    <row r="88">
      <c r="A88" s="8"/>
      <c r="B88" s="28">
        <v>12.0</v>
      </c>
      <c r="C88" s="28" t="s">
        <v>80</v>
      </c>
      <c r="D88" s="28">
        <v>0.0</v>
      </c>
      <c r="E88" s="28">
        <v>4.0</v>
      </c>
      <c r="F88" s="42" t="s">
        <v>23</v>
      </c>
      <c r="G88" s="6"/>
      <c r="H88" s="6"/>
      <c r="I88" s="6"/>
      <c r="J88" s="7"/>
    </row>
    <row r="89">
      <c r="A89" s="8"/>
      <c r="B89" s="28">
        <v>12.0</v>
      </c>
      <c r="C89" s="28" t="s">
        <v>102</v>
      </c>
      <c r="D89" s="28">
        <v>0.0</v>
      </c>
      <c r="E89" s="28">
        <v>1.0</v>
      </c>
      <c r="F89" s="42" t="s">
        <v>26</v>
      </c>
      <c r="G89" s="6"/>
      <c r="H89" s="6"/>
      <c r="I89" s="6"/>
      <c r="J89" s="7"/>
    </row>
    <row r="90">
      <c r="A90" s="8"/>
      <c r="B90" s="28">
        <v>12.0</v>
      </c>
      <c r="C90" s="28" t="s">
        <v>59</v>
      </c>
      <c r="D90" s="28">
        <v>0.0</v>
      </c>
      <c r="E90" s="28">
        <v>9.0</v>
      </c>
      <c r="F90" s="42" t="s">
        <v>15</v>
      </c>
      <c r="G90" s="6"/>
      <c r="H90" s="6"/>
      <c r="I90" s="6"/>
      <c r="J90" s="7"/>
    </row>
    <row r="91">
      <c r="A91" s="8"/>
      <c r="B91" s="23"/>
      <c r="C91" s="23"/>
      <c r="D91" s="23"/>
      <c r="E91" s="23"/>
      <c r="F91" s="23"/>
      <c r="G91" s="23"/>
      <c r="H91" s="23"/>
      <c r="I91" s="23"/>
      <c r="J91" s="23"/>
    </row>
  </sheetData>
  <mergeCells count="90">
    <mergeCell ref="F50:J50"/>
    <mergeCell ref="F51:J51"/>
    <mergeCell ref="F52:J52"/>
    <mergeCell ref="F53:J53"/>
    <mergeCell ref="F54:J54"/>
    <mergeCell ref="F55:J55"/>
    <mergeCell ref="F56:J56"/>
    <mergeCell ref="F57:J57"/>
    <mergeCell ref="F58:J58"/>
    <mergeCell ref="F59:J59"/>
    <mergeCell ref="F60:J60"/>
    <mergeCell ref="F61:J61"/>
    <mergeCell ref="F62:J62"/>
    <mergeCell ref="F63:J63"/>
    <mergeCell ref="F64:J64"/>
    <mergeCell ref="F65:J65"/>
    <mergeCell ref="F66:J66"/>
    <mergeCell ref="F67:J67"/>
    <mergeCell ref="F68:J68"/>
    <mergeCell ref="F69:J69"/>
    <mergeCell ref="F70:J70"/>
    <mergeCell ref="F71:J71"/>
    <mergeCell ref="F72:J72"/>
    <mergeCell ref="F73:J73"/>
    <mergeCell ref="F74:J74"/>
    <mergeCell ref="F75:J75"/>
    <mergeCell ref="F76:J76"/>
    <mergeCell ref="F77:J77"/>
    <mergeCell ref="F85:J85"/>
    <mergeCell ref="F86:J86"/>
    <mergeCell ref="F87:J87"/>
    <mergeCell ref="F88:J88"/>
    <mergeCell ref="F89:J89"/>
    <mergeCell ref="F90:J90"/>
    <mergeCell ref="F78:J78"/>
    <mergeCell ref="F79:J79"/>
    <mergeCell ref="F80:J80"/>
    <mergeCell ref="F81:J81"/>
    <mergeCell ref="F82:J82"/>
    <mergeCell ref="F83:J83"/>
    <mergeCell ref="F84:J84"/>
    <mergeCell ref="F2:J2"/>
    <mergeCell ref="K2:M9"/>
    <mergeCell ref="F3:J3"/>
    <mergeCell ref="F4:J4"/>
    <mergeCell ref="F5:J5"/>
    <mergeCell ref="F6:J6"/>
    <mergeCell ref="F7:J7"/>
    <mergeCell ref="F8:J8"/>
    <mergeCell ref="F9:J9"/>
    <mergeCell ref="F10:J10"/>
    <mergeCell ref="F11:J11"/>
    <mergeCell ref="F12:J12"/>
    <mergeCell ref="F13:J13"/>
    <mergeCell ref="A14:M14"/>
    <mergeCell ref="F15:J15"/>
    <mergeCell ref="F16:J16"/>
    <mergeCell ref="F17:J17"/>
    <mergeCell ref="F18:J18"/>
    <mergeCell ref="F19:J19"/>
    <mergeCell ref="F20:J20"/>
    <mergeCell ref="F21:J21"/>
    <mergeCell ref="F22:J22"/>
    <mergeCell ref="F23:J23"/>
    <mergeCell ref="F24:J24"/>
    <mergeCell ref="F25:J25"/>
    <mergeCell ref="F26:J26"/>
    <mergeCell ref="F27:J27"/>
    <mergeCell ref="F28:J28"/>
    <mergeCell ref="F29:J29"/>
    <mergeCell ref="F30:J30"/>
    <mergeCell ref="F31:J31"/>
    <mergeCell ref="F32:J32"/>
    <mergeCell ref="F33:J33"/>
    <mergeCell ref="F34:J34"/>
    <mergeCell ref="F35:J35"/>
    <mergeCell ref="F36:J36"/>
    <mergeCell ref="F37:J37"/>
    <mergeCell ref="F38:J38"/>
    <mergeCell ref="F39:J39"/>
    <mergeCell ref="F40:J40"/>
    <mergeCell ref="F41:J41"/>
    <mergeCell ref="F42:J42"/>
    <mergeCell ref="F43:J43"/>
    <mergeCell ref="F44:J44"/>
    <mergeCell ref="F45:J45"/>
    <mergeCell ref="F46:J46"/>
    <mergeCell ref="F47:J47"/>
    <mergeCell ref="F48:J48"/>
    <mergeCell ref="F49:J49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4.0"/>
    <col customWidth="1" min="14" max="14" width="3.57"/>
  </cols>
  <sheetData>
    <row r="1">
      <c r="A1" s="8"/>
      <c r="B1" s="8"/>
      <c r="C1" s="44"/>
      <c r="D1" s="44"/>
      <c r="E1" s="44"/>
      <c r="F1" s="1"/>
      <c r="K1" s="8"/>
      <c r="L1" s="44"/>
      <c r="M1" s="44"/>
      <c r="N1" s="44"/>
    </row>
    <row r="2">
      <c r="A2" s="1"/>
      <c r="B2" s="3" t="s">
        <v>106</v>
      </c>
      <c r="C2" s="3" t="s">
        <v>0</v>
      </c>
      <c r="D2" s="3" t="s">
        <v>2</v>
      </c>
      <c r="E2" s="3" t="s">
        <v>6</v>
      </c>
      <c r="F2" s="5" t="s">
        <v>9</v>
      </c>
      <c r="G2" s="6"/>
      <c r="H2" s="6"/>
      <c r="I2" s="6"/>
      <c r="J2" s="7"/>
      <c r="K2" s="35" t="s">
        <v>113</v>
      </c>
      <c r="L2" s="25"/>
      <c r="M2" s="26"/>
      <c r="N2" s="36"/>
    </row>
    <row r="3">
      <c r="A3" s="8"/>
      <c r="B3" s="28">
        <v>1.0</v>
      </c>
      <c r="C3" s="19" t="s">
        <v>54</v>
      </c>
      <c r="D3" s="19">
        <v>1.0</v>
      </c>
      <c r="E3" s="19">
        <v>9.0</v>
      </c>
      <c r="F3" s="20" t="s">
        <v>15</v>
      </c>
      <c r="G3" s="6"/>
      <c r="H3" s="6"/>
      <c r="I3" s="6"/>
      <c r="J3" s="7"/>
      <c r="K3" s="37"/>
      <c r="M3" s="38"/>
      <c r="N3" s="36"/>
    </row>
    <row r="4">
      <c r="A4" s="8"/>
      <c r="B4" s="28">
        <v>1.0</v>
      </c>
      <c r="C4" s="19" t="s">
        <v>28</v>
      </c>
      <c r="D4" s="19">
        <v>1.0</v>
      </c>
      <c r="E4" s="19">
        <v>9.0</v>
      </c>
      <c r="F4" s="20" t="s">
        <v>15</v>
      </c>
      <c r="G4" s="6"/>
      <c r="H4" s="6"/>
      <c r="I4" s="6"/>
      <c r="J4" s="7"/>
      <c r="K4" s="37"/>
      <c r="M4" s="38"/>
      <c r="N4" s="36"/>
    </row>
    <row r="5">
      <c r="A5" s="8"/>
      <c r="B5" s="28">
        <v>1.0</v>
      </c>
      <c r="C5" s="19" t="s">
        <v>55</v>
      </c>
      <c r="D5" s="19">
        <v>1.0</v>
      </c>
      <c r="E5" s="19">
        <v>9.0</v>
      </c>
      <c r="F5" s="20" t="s">
        <v>15</v>
      </c>
      <c r="G5" s="6"/>
      <c r="H5" s="6"/>
      <c r="I5" s="6"/>
      <c r="J5" s="7"/>
      <c r="K5" s="37"/>
      <c r="M5" s="38"/>
      <c r="N5" s="36"/>
    </row>
    <row r="6">
      <c r="A6" s="8"/>
      <c r="B6" s="28">
        <v>1.0</v>
      </c>
      <c r="C6" s="19" t="s">
        <v>29</v>
      </c>
      <c r="D6" s="19">
        <v>1.0</v>
      </c>
      <c r="E6" s="19">
        <v>9.0</v>
      </c>
      <c r="F6" s="20" t="s">
        <v>15</v>
      </c>
      <c r="G6" s="6"/>
      <c r="H6" s="6"/>
      <c r="I6" s="6"/>
      <c r="J6" s="7"/>
      <c r="K6" s="37"/>
      <c r="M6" s="38"/>
      <c r="N6" s="36"/>
    </row>
    <row r="7">
      <c r="A7" s="8"/>
      <c r="B7" s="28">
        <v>1.0</v>
      </c>
      <c r="C7" s="19" t="s">
        <v>56</v>
      </c>
      <c r="D7" s="19">
        <v>1.0</v>
      </c>
      <c r="E7" s="19">
        <v>9.0</v>
      </c>
      <c r="F7" s="20" t="s">
        <v>15</v>
      </c>
      <c r="G7" s="6"/>
      <c r="H7" s="6"/>
      <c r="I7" s="6"/>
      <c r="J7" s="7"/>
      <c r="K7" s="37"/>
      <c r="M7" s="38"/>
      <c r="N7" s="36"/>
    </row>
    <row r="8">
      <c r="A8" s="8"/>
      <c r="B8" s="28">
        <v>1.0</v>
      </c>
      <c r="C8" s="19" t="s">
        <v>57</v>
      </c>
      <c r="D8" s="19">
        <v>1.0</v>
      </c>
      <c r="E8" s="19">
        <v>9.0</v>
      </c>
      <c r="F8" s="20" t="s">
        <v>15</v>
      </c>
      <c r="G8" s="6"/>
      <c r="H8" s="6"/>
      <c r="I8" s="6"/>
      <c r="J8" s="7"/>
      <c r="K8" s="30"/>
      <c r="L8" s="31"/>
      <c r="M8" s="32"/>
      <c r="N8" s="36"/>
    </row>
    <row r="9">
      <c r="A9" s="8"/>
      <c r="B9" s="28">
        <v>1.0</v>
      </c>
      <c r="C9" s="19" t="s">
        <v>14</v>
      </c>
      <c r="D9" s="19">
        <v>1.0</v>
      </c>
      <c r="E9" s="19">
        <v>9.0</v>
      </c>
      <c r="F9" s="20" t="s">
        <v>15</v>
      </c>
      <c r="G9" s="6"/>
      <c r="H9" s="6"/>
      <c r="I9" s="6"/>
      <c r="J9" s="7"/>
    </row>
    <row r="10">
      <c r="A10" s="8"/>
      <c r="B10" s="28">
        <v>1.0</v>
      </c>
      <c r="C10" s="19" t="s">
        <v>58</v>
      </c>
      <c r="D10" s="19">
        <v>1.0</v>
      </c>
      <c r="E10" s="19">
        <v>9.0</v>
      </c>
      <c r="F10" s="20" t="s">
        <v>15</v>
      </c>
      <c r="G10" s="6"/>
      <c r="H10" s="6"/>
      <c r="I10" s="6"/>
      <c r="J10" s="7"/>
    </row>
    <row r="11">
      <c r="A11" s="8"/>
      <c r="B11" s="28">
        <v>1.0</v>
      </c>
      <c r="C11" s="19" t="s">
        <v>30</v>
      </c>
      <c r="D11" s="19">
        <v>1.0</v>
      </c>
      <c r="E11" s="19">
        <v>9.0</v>
      </c>
      <c r="F11" s="20" t="s">
        <v>15</v>
      </c>
      <c r="G11" s="6"/>
      <c r="H11" s="6"/>
      <c r="I11" s="6"/>
      <c r="J11" s="7"/>
    </row>
    <row r="12">
      <c r="A12" s="8"/>
      <c r="B12" s="28">
        <v>1.0</v>
      </c>
      <c r="C12" s="19" t="s">
        <v>16</v>
      </c>
      <c r="D12" s="19">
        <v>1.0</v>
      </c>
      <c r="E12" s="19">
        <v>8.0</v>
      </c>
      <c r="F12" s="20" t="s">
        <v>17</v>
      </c>
      <c r="G12" s="6"/>
      <c r="H12" s="6"/>
      <c r="I12" s="6"/>
      <c r="J12" s="7"/>
    </row>
    <row r="13">
      <c r="A13" s="8"/>
      <c r="B13" s="28">
        <v>1.0</v>
      </c>
      <c r="C13" s="19" t="s">
        <v>61</v>
      </c>
      <c r="D13" s="19">
        <v>1.0</v>
      </c>
      <c r="E13" s="19">
        <v>8.0</v>
      </c>
      <c r="F13" s="20" t="s">
        <v>17</v>
      </c>
      <c r="G13" s="6"/>
      <c r="H13" s="6"/>
      <c r="I13" s="6"/>
      <c r="J13" s="7"/>
    </row>
    <row r="14">
      <c r="A14" s="8"/>
      <c r="B14" s="28">
        <v>1.0</v>
      </c>
      <c r="C14" s="19" t="s">
        <v>62</v>
      </c>
      <c r="D14" s="19">
        <v>1.0</v>
      </c>
      <c r="E14" s="19">
        <v>8.0</v>
      </c>
      <c r="F14" s="20" t="s">
        <v>17</v>
      </c>
      <c r="G14" s="6"/>
      <c r="H14" s="6"/>
      <c r="I14" s="6"/>
      <c r="J14" s="7"/>
    </row>
    <row r="15">
      <c r="A15" s="8"/>
      <c r="B15" s="28">
        <v>1.0</v>
      </c>
      <c r="C15" s="19" t="s">
        <v>63</v>
      </c>
      <c r="D15" s="19">
        <v>1.0</v>
      </c>
      <c r="E15" s="19">
        <v>8.0</v>
      </c>
      <c r="F15" s="20" t="s">
        <v>17</v>
      </c>
      <c r="G15" s="6"/>
      <c r="H15" s="6"/>
      <c r="I15" s="6"/>
      <c r="J15" s="7"/>
    </row>
    <row r="16">
      <c r="A16" s="8"/>
      <c r="B16" s="28">
        <v>1.0</v>
      </c>
      <c r="C16" s="19" t="s">
        <v>31</v>
      </c>
      <c r="D16" s="19">
        <v>1.0</v>
      </c>
      <c r="E16" s="19">
        <v>8.0</v>
      </c>
      <c r="F16" s="20" t="s">
        <v>17</v>
      </c>
      <c r="G16" s="6"/>
      <c r="H16" s="6"/>
      <c r="I16" s="6"/>
      <c r="J16" s="7"/>
    </row>
    <row r="17">
      <c r="A17" s="8"/>
      <c r="B17" s="28">
        <v>1.0</v>
      </c>
      <c r="C17" s="19" t="s">
        <v>32</v>
      </c>
      <c r="D17" s="19">
        <v>1.0</v>
      </c>
      <c r="E17" s="19">
        <v>8.0</v>
      </c>
      <c r="F17" s="20" t="s">
        <v>17</v>
      </c>
      <c r="G17" s="6"/>
      <c r="H17" s="6"/>
      <c r="I17" s="6"/>
      <c r="J17" s="7"/>
    </row>
    <row r="18">
      <c r="A18" s="8"/>
      <c r="B18" s="28">
        <v>1.0</v>
      </c>
      <c r="C18" s="19" t="s">
        <v>18</v>
      </c>
      <c r="D18" s="19">
        <v>1.0</v>
      </c>
      <c r="E18" s="19">
        <v>7.0</v>
      </c>
      <c r="F18" s="20" t="s">
        <v>11</v>
      </c>
      <c r="G18" s="6"/>
      <c r="H18" s="6"/>
      <c r="I18" s="6"/>
      <c r="J18" s="7"/>
    </row>
    <row r="19">
      <c r="A19" s="8"/>
      <c r="B19" s="28">
        <v>1.0</v>
      </c>
      <c r="C19" s="19" t="s">
        <v>65</v>
      </c>
      <c r="D19" s="19">
        <v>1.0</v>
      </c>
      <c r="E19" s="19">
        <v>7.0</v>
      </c>
      <c r="F19" s="20" t="s">
        <v>11</v>
      </c>
      <c r="G19" s="6"/>
      <c r="H19" s="6"/>
      <c r="I19" s="6"/>
      <c r="J19" s="7"/>
    </row>
    <row r="20">
      <c r="A20" s="8"/>
      <c r="B20" s="28">
        <v>1.0</v>
      </c>
      <c r="C20" s="19" t="s">
        <v>33</v>
      </c>
      <c r="D20" s="19">
        <v>1.0</v>
      </c>
      <c r="E20" s="19">
        <v>7.0</v>
      </c>
      <c r="F20" s="20" t="s">
        <v>11</v>
      </c>
      <c r="G20" s="6"/>
      <c r="H20" s="6"/>
      <c r="I20" s="6"/>
      <c r="J20" s="7"/>
    </row>
    <row r="21">
      <c r="A21" s="8"/>
      <c r="B21" s="28">
        <v>1.0</v>
      </c>
      <c r="C21" s="19" t="s">
        <v>10</v>
      </c>
      <c r="D21" s="19">
        <v>1.0</v>
      </c>
      <c r="E21" s="19">
        <v>7.0</v>
      </c>
      <c r="F21" s="20" t="s">
        <v>11</v>
      </c>
      <c r="G21" s="6"/>
      <c r="H21" s="6"/>
      <c r="I21" s="6"/>
      <c r="J21" s="7"/>
    </row>
    <row r="22">
      <c r="A22" s="8"/>
      <c r="B22" s="28">
        <v>1.0</v>
      </c>
      <c r="C22" s="19" t="s">
        <v>34</v>
      </c>
      <c r="D22" s="19">
        <v>1.0</v>
      </c>
      <c r="E22" s="19">
        <v>7.0</v>
      </c>
      <c r="F22" s="20" t="s">
        <v>11</v>
      </c>
      <c r="G22" s="6"/>
      <c r="H22" s="6"/>
      <c r="I22" s="6"/>
      <c r="J22" s="7"/>
    </row>
    <row r="23">
      <c r="A23" s="8"/>
      <c r="B23" s="28">
        <v>1.0</v>
      </c>
      <c r="C23" s="19" t="s">
        <v>35</v>
      </c>
      <c r="D23" s="19">
        <v>1.0</v>
      </c>
      <c r="E23" s="19">
        <v>7.0</v>
      </c>
      <c r="F23" s="20" t="s">
        <v>11</v>
      </c>
      <c r="G23" s="6"/>
      <c r="H23" s="6"/>
      <c r="I23" s="6"/>
      <c r="J23" s="7"/>
    </row>
    <row r="24">
      <c r="A24" s="8"/>
      <c r="B24" s="28">
        <v>1.0</v>
      </c>
      <c r="C24" s="19" t="s">
        <v>36</v>
      </c>
      <c r="D24" s="19">
        <v>1.0</v>
      </c>
      <c r="E24" s="19">
        <v>7.0</v>
      </c>
      <c r="F24" s="20" t="s">
        <v>11</v>
      </c>
      <c r="G24" s="6"/>
      <c r="H24" s="6"/>
      <c r="I24" s="6"/>
      <c r="J24" s="7"/>
    </row>
    <row r="25">
      <c r="A25" s="8"/>
      <c r="B25" s="28">
        <v>1.0</v>
      </c>
      <c r="C25" s="19" t="s">
        <v>19</v>
      </c>
      <c r="D25" s="19">
        <v>1.0</v>
      </c>
      <c r="E25" s="19">
        <v>7.0</v>
      </c>
      <c r="F25" s="20" t="s">
        <v>11</v>
      </c>
      <c r="G25" s="6"/>
      <c r="H25" s="6"/>
      <c r="I25" s="6"/>
      <c r="J25" s="7"/>
    </row>
    <row r="26">
      <c r="A26" s="8"/>
      <c r="B26" s="28">
        <v>1.0</v>
      </c>
      <c r="C26" s="19" t="s">
        <v>69</v>
      </c>
      <c r="D26" s="19">
        <v>1.0</v>
      </c>
      <c r="E26" s="19">
        <v>6.0</v>
      </c>
      <c r="F26" s="20" t="s">
        <v>13</v>
      </c>
      <c r="G26" s="6"/>
      <c r="H26" s="6"/>
      <c r="I26" s="6"/>
      <c r="J26" s="7"/>
    </row>
    <row r="27">
      <c r="A27" s="8"/>
      <c r="B27" s="28">
        <v>1.0</v>
      </c>
      <c r="C27" s="19" t="s">
        <v>70</v>
      </c>
      <c r="D27" s="19">
        <v>1.0</v>
      </c>
      <c r="E27" s="19">
        <v>6.0</v>
      </c>
      <c r="F27" s="20" t="s">
        <v>13</v>
      </c>
      <c r="G27" s="6"/>
      <c r="H27" s="6"/>
      <c r="I27" s="6"/>
      <c r="J27" s="7"/>
    </row>
    <row r="28">
      <c r="A28" s="8"/>
      <c r="B28" s="28">
        <v>1.0</v>
      </c>
      <c r="C28" s="19" t="s">
        <v>71</v>
      </c>
      <c r="D28" s="19">
        <v>1.0</v>
      </c>
      <c r="E28" s="19">
        <v>6.0</v>
      </c>
      <c r="F28" s="20" t="s">
        <v>13</v>
      </c>
      <c r="G28" s="6"/>
      <c r="H28" s="6"/>
      <c r="I28" s="6"/>
      <c r="J28" s="7"/>
    </row>
    <row r="29">
      <c r="A29" s="8"/>
      <c r="B29" s="28">
        <v>1.0</v>
      </c>
      <c r="C29" s="19" t="s">
        <v>37</v>
      </c>
      <c r="D29" s="19">
        <v>1.0</v>
      </c>
      <c r="E29" s="19">
        <v>6.0</v>
      </c>
      <c r="F29" s="20" t="s">
        <v>13</v>
      </c>
      <c r="G29" s="6"/>
      <c r="H29" s="6"/>
      <c r="I29" s="6"/>
      <c r="J29" s="7"/>
    </row>
    <row r="30">
      <c r="A30" s="8"/>
      <c r="B30" s="28">
        <v>1.0</v>
      </c>
      <c r="C30" s="19" t="s">
        <v>38</v>
      </c>
      <c r="D30" s="19">
        <v>1.0</v>
      </c>
      <c r="E30" s="19">
        <v>6.0</v>
      </c>
      <c r="F30" s="20" t="s">
        <v>13</v>
      </c>
      <c r="G30" s="6"/>
      <c r="H30" s="6"/>
      <c r="I30" s="6"/>
      <c r="J30" s="7"/>
    </row>
    <row r="31">
      <c r="A31" s="8"/>
      <c r="B31" s="28">
        <v>1.0</v>
      </c>
      <c r="C31" s="19" t="s">
        <v>39</v>
      </c>
      <c r="D31" s="19">
        <v>1.0</v>
      </c>
      <c r="E31" s="19">
        <v>6.0</v>
      </c>
      <c r="F31" s="20" t="s">
        <v>13</v>
      </c>
      <c r="G31" s="6"/>
      <c r="H31" s="6"/>
      <c r="I31" s="6"/>
      <c r="J31" s="7"/>
    </row>
    <row r="32">
      <c r="A32" s="8"/>
      <c r="B32" s="28">
        <v>1.0</v>
      </c>
      <c r="C32" s="19" t="s">
        <v>20</v>
      </c>
      <c r="D32" s="19">
        <v>1.0</v>
      </c>
      <c r="E32" s="19">
        <v>6.0</v>
      </c>
      <c r="F32" s="20" t="s">
        <v>13</v>
      </c>
      <c r="G32" s="6"/>
      <c r="H32" s="6"/>
      <c r="I32" s="6"/>
      <c r="J32" s="7"/>
    </row>
    <row r="33">
      <c r="A33" s="8"/>
      <c r="B33" s="28">
        <v>1.0</v>
      </c>
      <c r="C33" s="19" t="s">
        <v>73</v>
      </c>
      <c r="D33" s="19">
        <v>1.0</v>
      </c>
      <c r="E33" s="19">
        <v>6.0</v>
      </c>
      <c r="F33" s="20" t="s">
        <v>13</v>
      </c>
      <c r="G33" s="6"/>
      <c r="H33" s="6"/>
      <c r="I33" s="6"/>
      <c r="J33" s="7"/>
    </row>
    <row r="34">
      <c r="A34" s="8"/>
      <c r="B34" s="28">
        <v>1.0</v>
      </c>
      <c r="C34" s="19" t="s">
        <v>40</v>
      </c>
      <c r="D34" s="19">
        <v>1.0</v>
      </c>
      <c r="E34" s="19">
        <v>6.0</v>
      </c>
      <c r="F34" s="20" t="s">
        <v>13</v>
      </c>
      <c r="G34" s="6"/>
      <c r="H34" s="6"/>
      <c r="I34" s="6"/>
      <c r="J34" s="7"/>
    </row>
    <row r="35">
      <c r="A35" s="8"/>
      <c r="B35" s="28">
        <v>1.0</v>
      </c>
      <c r="C35" s="19" t="s">
        <v>41</v>
      </c>
      <c r="D35" s="19">
        <v>1.0</v>
      </c>
      <c r="E35" s="19">
        <v>6.0</v>
      </c>
      <c r="F35" s="20" t="s">
        <v>13</v>
      </c>
      <c r="G35" s="6"/>
      <c r="H35" s="6"/>
      <c r="I35" s="6"/>
      <c r="J35" s="7"/>
    </row>
    <row r="36">
      <c r="A36" s="8"/>
      <c r="B36" s="28">
        <v>1.0</v>
      </c>
      <c r="C36" s="19" t="s">
        <v>21</v>
      </c>
      <c r="D36" s="19">
        <v>1.0</v>
      </c>
      <c r="E36" s="19">
        <v>6.0</v>
      </c>
      <c r="F36" s="20" t="s">
        <v>13</v>
      </c>
      <c r="G36" s="6"/>
      <c r="H36" s="6"/>
      <c r="I36" s="6"/>
      <c r="J36" s="7"/>
    </row>
    <row r="37">
      <c r="A37" s="8"/>
      <c r="B37" s="28">
        <v>1.0</v>
      </c>
      <c r="C37" s="19" t="s">
        <v>42</v>
      </c>
      <c r="D37" s="19">
        <v>1.0</v>
      </c>
      <c r="E37" s="19">
        <v>6.0</v>
      </c>
      <c r="F37" s="20" t="s">
        <v>13</v>
      </c>
      <c r="G37" s="6"/>
      <c r="H37" s="6"/>
      <c r="I37" s="6"/>
      <c r="J37" s="7"/>
    </row>
    <row r="38">
      <c r="A38" s="8"/>
      <c r="B38" s="28">
        <v>1.0</v>
      </c>
      <c r="C38" s="19" t="s">
        <v>12</v>
      </c>
      <c r="D38" s="19">
        <v>1.0</v>
      </c>
      <c r="E38" s="19">
        <v>6.0</v>
      </c>
      <c r="F38" s="20" t="s">
        <v>13</v>
      </c>
      <c r="G38" s="6"/>
      <c r="H38" s="6"/>
      <c r="I38" s="6"/>
      <c r="J38" s="7"/>
    </row>
    <row r="39">
      <c r="A39" s="8"/>
      <c r="B39" s="28">
        <v>1.0</v>
      </c>
      <c r="C39" s="19" t="s">
        <v>43</v>
      </c>
      <c r="D39" s="19">
        <v>1.0</v>
      </c>
      <c r="E39" s="19">
        <v>6.0</v>
      </c>
      <c r="F39" s="20" t="s">
        <v>13</v>
      </c>
      <c r="G39" s="6"/>
      <c r="H39" s="6"/>
      <c r="I39" s="6"/>
      <c r="J39" s="7"/>
    </row>
    <row r="40">
      <c r="A40" s="8"/>
      <c r="B40" s="28">
        <v>1.0</v>
      </c>
      <c r="C40" s="19" t="s">
        <v>22</v>
      </c>
      <c r="D40" s="19">
        <v>1.0</v>
      </c>
      <c r="E40" s="19">
        <v>4.0</v>
      </c>
      <c r="F40" s="20" t="s">
        <v>23</v>
      </c>
      <c r="G40" s="6"/>
      <c r="H40" s="6"/>
      <c r="I40" s="6"/>
      <c r="J40" s="7"/>
    </row>
    <row r="41">
      <c r="A41" s="8"/>
      <c r="B41" s="28">
        <v>1.0</v>
      </c>
      <c r="C41" s="19" t="s">
        <v>47</v>
      </c>
      <c r="D41" s="19">
        <v>1.0</v>
      </c>
      <c r="E41" s="19">
        <v>3.0</v>
      </c>
      <c r="F41" s="20" t="s">
        <v>46</v>
      </c>
      <c r="G41" s="6"/>
      <c r="H41" s="6"/>
      <c r="I41" s="6"/>
      <c r="J41" s="7"/>
    </row>
    <row r="42">
      <c r="A42" s="8"/>
      <c r="B42" s="28">
        <v>1.0</v>
      </c>
      <c r="C42" s="19" t="s">
        <v>81</v>
      </c>
      <c r="D42" s="19">
        <v>1.0</v>
      </c>
      <c r="E42" s="19">
        <v>3.0</v>
      </c>
      <c r="F42" s="20" t="s">
        <v>46</v>
      </c>
      <c r="G42" s="6"/>
      <c r="H42" s="6"/>
      <c r="I42" s="6"/>
      <c r="J42" s="7"/>
    </row>
    <row r="43">
      <c r="A43" s="8"/>
      <c r="B43" s="28">
        <v>1.0</v>
      </c>
      <c r="C43" s="19" t="s">
        <v>49</v>
      </c>
      <c r="D43" s="19">
        <v>1.0</v>
      </c>
      <c r="E43" s="19">
        <v>2.0</v>
      </c>
      <c r="F43" s="20" t="s">
        <v>50</v>
      </c>
      <c r="G43" s="6"/>
      <c r="H43" s="6"/>
      <c r="I43" s="6"/>
      <c r="J43" s="7"/>
    </row>
    <row r="44">
      <c r="A44" s="8"/>
      <c r="B44" s="28">
        <v>1.0</v>
      </c>
      <c r="C44" s="19" t="s">
        <v>25</v>
      </c>
      <c r="D44" s="19">
        <v>1.0</v>
      </c>
      <c r="E44" s="19">
        <v>1.0</v>
      </c>
      <c r="F44" s="20" t="s">
        <v>26</v>
      </c>
      <c r="G44" s="6"/>
      <c r="H44" s="6"/>
      <c r="I44" s="6"/>
      <c r="J44" s="7"/>
    </row>
    <row r="45">
      <c r="A45" s="8"/>
      <c r="B45" s="28">
        <v>1.0</v>
      </c>
      <c r="C45" s="19" t="s">
        <v>52</v>
      </c>
      <c r="D45" s="19">
        <v>1.0</v>
      </c>
      <c r="E45" s="19">
        <v>1.0</v>
      </c>
      <c r="F45" s="20" t="s">
        <v>26</v>
      </c>
      <c r="G45" s="6"/>
      <c r="H45" s="6"/>
      <c r="I45" s="6"/>
      <c r="J45" s="7"/>
    </row>
    <row r="46">
      <c r="A46" s="8"/>
      <c r="N46" s="8"/>
    </row>
    <row r="47">
      <c r="A47" s="8"/>
      <c r="B47" s="28">
        <v>44.0</v>
      </c>
      <c r="C47" s="28" t="s">
        <v>85</v>
      </c>
      <c r="D47" s="28">
        <v>0.0</v>
      </c>
      <c r="E47" s="28">
        <v>1.0</v>
      </c>
      <c r="F47" s="42" t="s">
        <v>26</v>
      </c>
      <c r="G47" s="6"/>
      <c r="H47" s="6"/>
      <c r="I47" s="6"/>
      <c r="J47" s="7"/>
    </row>
    <row r="48">
      <c r="A48" s="8"/>
      <c r="B48" s="28">
        <v>44.0</v>
      </c>
      <c r="C48" s="28" t="s">
        <v>68</v>
      </c>
      <c r="D48" s="28">
        <v>0.0</v>
      </c>
      <c r="E48" s="28">
        <v>6.0</v>
      </c>
      <c r="F48" s="42" t="s">
        <v>13</v>
      </c>
      <c r="G48" s="6"/>
      <c r="H48" s="6"/>
      <c r="I48" s="6"/>
      <c r="J48" s="7"/>
    </row>
    <row r="49">
      <c r="A49" s="8"/>
      <c r="B49" s="28">
        <v>44.0</v>
      </c>
      <c r="C49" s="28" t="s">
        <v>45</v>
      </c>
      <c r="D49" s="28">
        <v>0.0</v>
      </c>
      <c r="E49" s="28">
        <v>3.0</v>
      </c>
      <c r="F49" s="42" t="s">
        <v>46</v>
      </c>
      <c r="G49" s="6"/>
      <c r="H49" s="6"/>
      <c r="I49" s="6"/>
      <c r="J49" s="7"/>
    </row>
    <row r="50">
      <c r="A50" s="8"/>
      <c r="B50" s="28">
        <v>44.0</v>
      </c>
      <c r="C50" s="28" t="s">
        <v>104</v>
      </c>
      <c r="D50" s="28">
        <v>0.0</v>
      </c>
      <c r="E50" s="28">
        <v>1.0</v>
      </c>
      <c r="F50" s="42" t="s">
        <v>26</v>
      </c>
      <c r="G50" s="6"/>
      <c r="H50" s="6"/>
      <c r="I50" s="6"/>
      <c r="J50" s="7"/>
    </row>
    <row r="51">
      <c r="A51" s="8"/>
      <c r="B51" s="28">
        <v>44.0</v>
      </c>
      <c r="C51" s="28" t="s">
        <v>99</v>
      </c>
      <c r="D51" s="28">
        <v>0.0</v>
      </c>
      <c r="E51" s="28">
        <v>1.0</v>
      </c>
      <c r="F51" s="42" t="s">
        <v>26</v>
      </c>
      <c r="G51" s="6"/>
      <c r="H51" s="6"/>
      <c r="I51" s="6"/>
      <c r="J51" s="7"/>
    </row>
    <row r="52">
      <c r="A52" s="8"/>
      <c r="B52" s="28">
        <v>44.0</v>
      </c>
      <c r="C52" s="28" t="s">
        <v>95</v>
      </c>
      <c r="D52" s="28">
        <v>0.0</v>
      </c>
      <c r="E52" s="28">
        <v>3.0</v>
      </c>
      <c r="F52" s="42" t="s">
        <v>46</v>
      </c>
      <c r="G52" s="6"/>
      <c r="H52" s="6"/>
      <c r="I52" s="6"/>
      <c r="J52" s="7"/>
    </row>
    <row r="53">
      <c r="A53" s="8"/>
      <c r="B53" s="28">
        <v>44.0</v>
      </c>
      <c r="C53" s="28" t="s">
        <v>60</v>
      </c>
      <c r="D53" s="28">
        <v>0.0</v>
      </c>
      <c r="E53" s="28">
        <v>8.0</v>
      </c>
      <c r="F53" s="42" t="s">
        <v>17</v>
      </c>
      <c r="G53" s="6"/>
      <c r="H53" s="6"/>
      <c r="I53" s="6"/>
      <c r="J53" s="7"/>
    </row>
    <row r="54">
      <c r="A54" s="8"/>
      <c r="B54" s="28">
        <v>44.0</v>
      </c>
      <c r="C54" s="28" t="s">
        <v>66</v>
      </c>
      <c r="D54" s="28">
        <v>0.0</v>
      </c>
      <c r="E54" s="28">
        <v>7.0</v>
      </c>
      <c r="F54" s="42" t="s">
        <v>11</v>
      </c>
      <c r="G54" s="6"/>
      <c r="H54" s="6"/>
      <c r="I54" s="6"/>
      <c r="J54" s="7"/>
    </row>
    <row r="55">
      <c r="A55" s="8"/>
      <c r="B55" s="28">
        <v>44.0</v>
      </c>
      <c r="C55" s="28" t="s">
        <v>93</v>
      </c>
      <c r="D55" s="28">
        <v>0.0</v>
      </c>
      <c r="E55" s="28">
        <v>4.0</v>
      </c>
      <c r="F55" s="42" t="s">
        <v>23</v>
      </c>
      <c r="G55" s="6"/>
      <c r="H55" s="6"/>
      <c r="I55" s="6"/>
      <c r="J55" s="7"/>
    </row>
    <row r="56">
      <c r="A56" s="8"/>
      <c r="B56" s="28">
        <v>44.0</v>
      </c>
      <c r="C56" s="28" t="s">
        <v>86</v>
      </c>
      <c r="D56" s="28">
        <v>0.0</v>
      </c>
      <c r="E56" s="28">
        <v>1.0</v>
      </c>
      <c r="F56" s="42" t="s">
        <v>26</v>
      </c>
      <c r="G56" s="6"/>
      <c r="H56" s="6"/>
      <c r="I56" s="6"/>
      <c r="J56" s="7"/>
    </row>
    <row r="57">
      <c r="A57" s="8"/>
      <c r="B57" s="28">
        <v>44.0</v>
      </c>
      <c r="C57" s="28" t="s">
        <v>103</v>
      </c>
      <c r="D57" s="28">
        <v>0.0</v>
      </c>
      <c r="E57" s="28">
        <v>3.0</v>
      </c>
      <c r="F57" s="42" t="s">
        <v>46</v>
      </c>
      <c r="G57" s="6"/>
      <c r="H57" s="6"/>
      <c r="I57" s="6"/>
      <c r="J57" s="7"/>
    </row>
    <row r="58">
      <c r="A58" s="8"/>
      <c r="B58" s="28">
        <v>44.0</v>
      </c>
      <c r="C58" s="28" t="s">
        <v>94</v>
      </c>
      <c r="D58" s="28">
        <v>0.0</v>
      </c>
      <c r="E58" s="28">
        <v>4.0</v>
      </c>
      <c r="F58" s="42" t="s">
        <v>23</v>
      </c>
      <c r="G58" s="6"/>
      <c r="H58" s="6"/>
      <c r="I58" s="6"/>
      <c r="J58" s="7"/>
    </row>
    <row r="59">
      <c r="A59" s="8"/>
      <c r="B59" s="28">
        <v>44.0</v>
      </c>
      <c r="C59" s="28" t="s">
        <v>51</v>
      </c>
      <c r="D59" s="28">
        <v>0.0</v>
      </c>
      <c r="E59" s="28">
        <v>1.0</v>
      </c>
      <c r="F59" s="42" t="s">
        <v>26</v>
      </c>
      <c r="G59" s="6"/>
      <c r="H59" s="6"/>
      <c r="I59" s="6"/>
      <c r="J59" s="7"/>
    </row>
    <row r="60">
      <c r="A60" s="8"/>
      <c r="B60" s="28">
        <v>44.0</v>
      </c>
      <c r="C60" s="28" t="s">
        <v>96</v>
      </c>
      <c r="D60" s="28">
        <v>0.0</v>
      </c>
      <c r="E60" s="28">
        <v>3.0</v>
      </c>
      <c r="F60" s="42" t="s">
        <v>46</v>
      </c>
      <c r="G60" s="6"/>
      <c r="H60" s="6"/>
      <c r="I60" s="6"/>
      <c r="J60" s="7"/>
    </row>
    <row r="61">
      <c r="A61" s="8"/>
      <c r="B61" s="28">
        <v>44.0</v>
      </c>
      <c r="C61" s="28" t="s">
        <v>89</v>
      </c>
      <c r="D61" s="28">
        <v>0.0</v>
      </c>
      <c r="E61" s="28">
        <v>7.0</v>
      </c>
      <c r="F61" s="42" t="s">
        <v>11</v>
      </c>
      <c r="G61" s="6"/>
      <c r="H61" s="6"/>
      <c r="I61" s="6"/>
      <c r="J61" s="7"/>
    </row>
    <row r="62">
      <c r="A62" s="8"/>
      <c r="B62" s="28">
        <v>44.0</v>
      </c>
      <c r="C62" s="28" t="s">
        <v>87</v>
      </c>
      <c r="D62" s="28">
        <v>0.0</v>
      </c>
      <c r="E62" s="28">
        <v>1.0</v>
      </c>
      <c r="F62" s="42" t="s">
        <v>26</v>
      </c>
      <c r="G62" s="6"/>
      <c r="H62" s="6"/>
      <c r="I62" s="6"/>
      <c r="J62" s="7"/>
    </row>
    <row r="63">
      <c r="A63" s="8"/>
      <c r="B63" s="28">
        <v>44.0</v>
      </c>
      <c r="C63" s="28" t="s">
        <v>72</v>
      </c>
      <c r="D63" s="28">
        <v>0.0</v>
      </c>
      <c r="E63" s="28">
        <v>6.0</v>
      </c>
      <c r="F63" s="42" t="s">
        <v>13</v>
      </c>
      <c r="G63" s="6"/>
      <c r="H63" s="6"/>
      <c r="I63" s="6"/>
      <c r="J63" s="7"/>
    </row>
    <row r="64">
      <c r="A64" s="8"/>
      <c r="B64" s="28">
        <v>44.0</v>
      </c>
      <c r="C64" s="28" t="s">
        <v>90</v>
      </c>
      <c r="D64" s="28">
        <v>0.0</v>
      </c>
      <c r="E64" s="28">
        <v>7.0</v>
      </c>
      <c r="F64" s="42" t="s">
        <v>11</v>
      </c>
      <c r="G64" s="6"/>
      <c r="H64" s="6"/>
      <c r="I64" s="6"/>
      <c r="J64" s="7"/>
    </row>
    <row r="65">
      <c r="A65" s="8"/>
      <c r="B65" s="28">
        <v>44.0</v>
      </c>
      <c r="C65" s="28" t="s">
        <v>100</v>
      </c>
      <c r="D65" s="28">
        <v>0.0</v>
      </c>
      <c r="E65" s="28">
        <v>1.0</v>
      </c>
      <c r="F65" s="42" t="s">
        <v>26</v>
      </c>
      <c r="G65" s="6"/>
      <c r="H65" s="6"/>
      <c r="I65" s="6"/>
      <c r="J65" s="7"/>
    </row>
    <row r="66">
      <c r="A66" s="8"/>
      <c r="B66" s="28">
        <v>44.0</v>
      </c>
      <c r="C66" s="28" t="s">
        <v>91</v>
      </c>
      <c r="D66" s="28">
        <v>0.0</v>
      </c>
      <c r="E66" s="28">
        <v>7.0</v>
      </c>
      <c r="F66" s="42" t="s">
        <v>11</v>
      </c>
      <c r="G66" s="6"/>
      <c r="H66" s="6"/>
      <c r="I66" s="6"/>
      <c r="J66" s="7"/>
    </row>
    <row r="67">
      <c r="A67" s="8"/>
      <c r="B67" s="28">
        <v>44.0</v>
      </c>
      <c r="C67" s="28" t="s">
        <v>92</v>
      </c>
      <c r="D67" s="28">
        <v>0.0</v>
      </c>
      <c r="E67" s="28">
        <v>7.0</v>
      </c>
      <c r="F67" s="42" t="s">
        <v>11</v>
      </c>
      <c r="G67" s="6"/>
      <c r="H67" s="6"/>
      <c r="I67" s="6"/>
      <c r="J67" s="7"/>
    </row>
    <row r="68">
      <c r="A68" s="8"/>
      <c r="B68" s="28">
        <v>44.0</v>
      </c>
      <c r="C68" s="28" t="s">
        <v>24</v>
      </c>
      <c r="D68" s="28">
        <v>0.0</v>
      </c>
      <c r="E68" s="28">
        <v>4.0</v>
      </c>
      <c r="F68" s="42" t="s">
        <v>23</v>
      </c>
      <c r="G68" s="6"/>
      <c r="H68" s="6"/>
      <c r="I68" s="6"/>
      <c r="J68" s="7"/>
    </row>
    <row r="69">
      <c r="A69" s="8"/>
      <c r="B69" s="28">
        <v>44.0</v>
      </c>
      <c r="C69" s="28" t="s">
        <v>88</v>
      </c>
      <c r="D69" s="28">
        <v>0.0</v>
      </c>
      <c r="E69" s="28">
        <v>9.0</v>
      </c>
      <c r="F69" s="42" t="s">
        <v>15</v>
      </c>
      <c r="G69" s="6"/>
      <c r="H69" s="6"/>
      <c r="I69" s="6"/>
      <c r="J69" s="7"/>
    </row>
    <row r="70">
      <c r="A70" s="8"/>
      <c r="B70" s="28">
        <v>44.0</v>
      </c>
      <c r="C70" s="28" t="s">
        <v>97</v>
      </c>
      <c r="D70" s="28">
        <v>0.0</v>
      </c>
      <c r="E70" s="28">
        <v>3.0</v>
      </c>
      <c r="F70" s="42" t="s">
        <v>46</v>
      </c>
      <c r="G70" s="6"/>
      <c r="H70" s="6"/>
      <c r="I70" s="6"/>
      <c r="J70" s="7"/>
    </row>
    <row r="71">
      <c r="A71" s="8"/>
      <c r="B71" s="28">
        <v>44.0</v>
      </c>
      <c r="C71" s="28" t="s">
        <v>82</v>
      </c>
      <c r="D71" s="28">
        <v>0.0</v>
      </c>
      <c r="E71" s="28">
        <v>3.0</v>
      </c>
      <c r="F71" s="42" t="s">
        <v>46</v>
      </c>
      <c r="G71" s="6"/>
      <c r="H71" s="6"/>
      <c r="I71" s="6"/>
      <c r="J71" s="7"/>
    </row>
    <row r="72">
      <c r="A72" s="8"/>
      <c r="B72" s="28">
        <v>44.0</v>
      </c>
      <c r="C72" s="28" t="s">
        <v>74</v>
      </c>
      <c r="D72" s="28">
        <v>0.0</v>
      </c>
      <c r="E72" s="28">
        <v>6.0</v>
      </c>
      <c r="F72" s="42" t="s">
        <v>13</v>
      </c>
      <c r="G72" s="6"/>
      <c r="H72" s="6"/>
      <c r="I72" s="6"/>
      <c r="J72" s="7"/>
    </row>
    <row r="73">
      <c r="A73" s="8"/>
      <c r="B73" s="28">
        <v>44.0</v>
      </c>
      <c r="C73" s="28" t="s">
        <v>75</v>
      </c>
      <c r="D73" s="28">
        <v>0.0</v>
      </c>
      <c r="E73" s="28">
        <v>6.0</v>
      </c>
      <c r="F73" s="42" t="s">
        <v>13</v>
      </c>
      <c r="G73" s="6"/>
      <c r="H73" s="6"/>
      <c r="I73" s="6"/>
      <c r="J73" s="7"/>
    </row>
    <row r="74">
      <c r="A74" s="8"/>
      <c r="B74" s="28">
        <v>44.0</v>
      </c>
      <c r="C74" s="28" t="s">
        <v>83</v>
      </c>
      <c r="D74" s="28">
        <v>0.0</v>
      </c>
      <c r="E74" s="28">
        <v>3.0</v>
      </c>
      <c r="F74" s="42" t="s">
        <v>46</v>
      </c>
      <c r="G74" s="6"/>
      <c r="H74" s="6"/>
      <c r="I74" s="6"/>
      <c r="J74" s="7"/>
    </row>
    <row r="75">
      <c r="A75" s="8"/>
      <c r="B75" s="28">
        <v>44.0</v>
      </c>
      <c r="C75" s="28" t="s">
        <v>27</v>
      </c>
      <c r="D75" s="28">
        <v>0.0</v>
      </c>
      <c r="E75" s="28">
        <v>1.0</v>
      </c>
      <c r="F75" s="42" t="s">
        <v>26</v>
      </c>
      <c r="G75" s="6"/>
      <c r="H75" s="6"/>
      <c r="I75" s="6"/>
      <c r="J75" s="7"/>
    </row>
    <row r="76">
      <c r="A76" s="8"/>
      <c r="B76" s="28">
        <v>44.0</v>
      </c>
      <c r="C76" s="28" t="s">
        <v>64</v>
      </c>
      <c r="D76" s="28">
        <v>0.0</v>
      </c>
      <c r="E76" s="28">
        <v>8.0</v>
      </c>
      <c r="F76" s="42" t="s">
        <v>17</v>
      </c>
      <c r="G76" s="6"/>
      <c r="H76" s="6"/>
      <c r="I76" s="6"/>
      <c r="J76" s="7"/>
    </row>
    <row r="77">
      <c r="A77" s="8"/>
      <c r="B77" s="28">
        <v>44.0</v>
      </c>
      <c r="C77" s="28" t="s">
        <v>44</v>
      </c>
      <c r="D77" s="28">
        <v>0.0</v>
      </c>
      <c r="E77" s="28">
        <v>4.0</v>
      </c>
      <c r="F77" s="42" t="s">
        <v>23</v>
      </c>
      <c r="G77" s="6"/>
      <c r="H77" s="6"/>
      <c r="I77" s="6"/>
      <c r="J77" s="7"/>
    </row>
    <row r="78">
      <c r="A78" s="8"/>
      <c r="B78" s="28">
        <v>44.0</v>
      </c>
      <c r="C78" s="28" t="s">
        <v>76</v>
      </c>
      <c r="D78" s="28">
        <v>0.0</v>
      </c>
      <c r="E78" s="28">
        <v>6.0</v>
      </c>
      <c r="F78" s="42" t="s">
        <v>13</v>
      </c>
      <c r="G78" s="6"/>
      <c r="H78" s="6"/>
      <c r="I78" s="6"/>
      <c r="J78" s="7"/>
    </row>
    <row r="79">
      <c r="A79" s="8"/>
      <c r="B79" s="28">
        <v>44.0</v>
      </c>
      <c r="C79" s="28" t="s">
        <v>98</v>
      </c>
      <c r="D79" s="28">
        <v>0.0</v>
      </c>
      <c r="E79" s="28">
        <v>2.0</v>
      </c>
      <c r="F79" s="42" t="s">
        <v>50</v>
      </c>
      <c r="G79" s="6"/>
      <c r="H79" s="6"/>
      <c r="I79" s="6"/>
      <c r="J79" s="7"/>
    </row>
    <row r="80">
      <c r="A80" s="8"/>
      <c r="B80" s="28">
        <v>44.0</v>
      </c>
      <c r="C80" s="28" t="s">
        <v>101</v>
      </c>
      <c r="D80" s="28">
        <v>0.0</v>
      </c>
      <c r="E80" s="28">
        <v>1.0</v>
      </c>
      <c r="F80" s="42" t="s">
        <v>26</v>
      </c>
      <c r="G80" s="6"/>
      <c r="H80" s="6"/>
      <c r="I80" s="6"/>
      <c r="J80" s="7"/>
    </row>
    <row r="81">
      <c r="A81" s="8"/>
      <c r="B81" s="28">
        <v>44.0</v>
      </c>
      <c r="C81" s="28" t="s">
        <v>53</v>
      </c>
      <c r="D81" s="28">
        <v>0.0</v>
      </c>
      <c r="E81" s="28">
        <v>1.0</v>
      </c>
      <c r="F81" s="42" t="s">
        <v>26</v>
      </c>
      <c r="G81" s="6"/>
      <c r="H81" s="6"/>
      <c r="I81" s="6"/>
      <c r="J81" s="7"/>
    </row>
    <row r="82">
      <c r="A82" s="8"/>
      <c r="B82" s="28">
        <v>44.0</v>
      </c>
      <c r="C82" s="28" t="s">
        <v>48</v>
      </c>
      <c r="D82" s="28">
        <v>0.0</v>
      </c>
      <c r="E82" s="28">
        <v>3.0</v>
      </c>
      <c r="F82" s="42" t="s">
        <v>46</v>
      </c>
      <c r="G82" s="6"/>
      <c r="H82" s="6"/>
      <c r="I82" s="6"/>
      <c r="J82" s="7"/>
    </row>
    <row r="83">
      <c r="A83" s="8"/>
      <c r="B83" s="28">
        <v>44.0</v>
      </c>
      <c r="C83" s="28" t="s">
        <v>78</v>
      </c>
      <c r="D83" s="28">
        <v>0.0</v>
      </c>
      <c r="E83" s="28">
        <v>5.0</v>
      </c>
      <c r="F83" s="42" t="s">
        <v>79</v>
      </c>
      <c r="G83" s="6"/>
      <c r="H83" s="6"/>
      <c r="I83" s="6"/>
      <c r="J83" s="7"/>
    </row>
    <row r="84">
      <c r="A84" s="8"/>
      <c r="B84" s="28">
        <v>44.0</v>
      </c>
      <c r="C84" s="28" t="s">
        <v>67</v>
      </c>
      <c r="D84" s="28">
        <v>0.0</v>
      </c>
      <c r="E84" s="28">
        <v>7.0</v>
      </c>
      <c r="F84" s="42" t="s">
        <v>11</v>
      </c>
      <c r="G84" s="6"/>
      <c r="H84" s="6"/>
      <c r="I84" s="6"/>
      <c r="J84" s="7"/>
    </row>
    <row r="85">
      <c r="A85" s="8"/>
      <c r="B85" s="28">
        <v>44.0</v>
      </c>
      <c r="C85" s="28" t="s">
        <v>84</v>
      </c>
      <c r="D85" s="28">
        <v>0.0</v>
      </c>
      <c r="E85" s="28">
        <v>3.0</v>
      </c>
      <c r="F85" s="42" t="s">
        <v>46</v>
      </c>
      <c r="G85" s="6"/>
      <c r="H85" s="6"/>
      <c r="I85" s="6"/>
      <c r="J85" s="7"/>
    </row>
    <row r="86">
      <c r="A86" s="8"/>
      <c r="B86" s="28">
        <v>44.0</v>
      </c>
      <c r="C86" s="28" t="s">
        <v>77</v>
      </c>
      <c r="D86" s="28">
        <v>0.0</v>
      </c>
      <c r="E86" s="28">
        <v>6.0</v>
      </c>
      <c r="F86" s="42" t="s">
        <v>13</v>
      </c>
      <c r="G86" s="6"/>
      <c r="H86" s="6"/>
      <c r="I86" s="6"/>
      <c r="J86" s="7"/>
    </row>
    <row r="87">
      <c r="A87" s="8"/>
      <c r="B87" s="28">
        <v>44.0</v>
      </c>
      <c r="C87" s="28" t="s">
        <v>105</v>
      </c>
      <c r="D87" s="28">
        <v>0.0</v>
      </c>
      <c r="E87" s="28">
        <v>1.0</v>
      </c>
      <c r="F87" s="42" t="s">
        <v>26</v>
      </c>
      <c r="G87" s="6"/>
      <c r="H87" s="6"/>
      <c r="I87" s="6"/>
      <c r="J87" s="7"/>
    </row>
    <row r="88">
      <c r="A88" s="8"/>
      <c r="B88" s="28">
        <v>44.0</v>
      </c>
      <c r="C88" s="28" t="s">
        <v>80</v>
      </c>
      <c r="D88" s="28">
        <v>0.0</v>
      </c>
      <c r="E88" s="28">
        <v>4.0</v>
      </c>
      <c r="F88" s="42" t="s">
        <v>23</v>
      </c>
      <c r="G88" s="6"/>
      <c r="H88" s="6"/>
      <c r="I88" s="6"/>
      <c r="J88" s="7"/>
    </row>
    <row r="89">
      <c r="A89" s="8"/>
      <c r="B89" s="28">
        <v>44.0</v>
      </c>
      <c r="C89" s="28" t="s">
        <v>102</v>
      </c>
      <c r="D89" s="28">
        <v>0.0</v>
      </c>
      <c r="E89" s="28">
        <v>1.0</v>
      </c>
      <c r="F89" s="42" t="s">
        <v>26</v>
      </c>
      <c r="G89" s="6"/>
      <c r="H89" s="6"/>
      <c r="I89" s="6"/>
      <c r="J89" s="7"/>
    </row>
    <row r="90">
      <c r="A90" s="8"/>
      <c r="B90" s="28">
        <v>44.0</v>
      </c>
      <c r="C90" s="28" t="s">
        <v>59</v>
      </c>
      <c r="D90" s="28">
        <v>0.0</v>
      </c>
      <c r="E90" s="28">
        <v>9.0</v>
      </c>
      <c r="F90" s="42" t="s">
        <v>15</v>
      </c>
      <c r="G90" s="6"/>
      <c r="H90" s="6"/>
      <c r="I90" s="6"/>
      <c r="J90" s="7"/>
    </row>
    <row r="91">
      <c r="A91" s="23"/>
      <c r="B91" s="23"/>
      <c r="C91" s="23"/>
      <c r="D91" s="23"/>
      <c r="E91" s="23"/>
      <c r="F91" s="23"/>
      <c r="G91" s="23"/>
      <c r="H91" s="23"/>
      <c r="I91" s="23"/>
      <c r="J91" s="23"/>
    </row>
  </sheetData>
  <mergeCells count="91">
    <mergeCell ref="F49:J49"/>
    <mergeCell ref="F50:J50"/>
    <mergeCell ref="F51:J51"/>
    <mergeCell ref="F52:J52"/>
    <mergeCell ref="F53:J53"/>
    <mergeCell ref="F54:J54"/>
    <mergeCell ref="F55:J55"/>
    <mergeCell ref="F56:J56"/>
    <mergeCell ref="F57:J57"/>
    <mergeCell ref="F58:J58"/>
    <mergeCell ref="F59:J59"/>
    <mergeCell ref="F60:J60"/>
    <mergeCell ref="F61:J61"/>
    <mergeCell ref="F62:J62"/>
    <mergeCell ref="F63:J63"/>
    <mergeCell ref="F64:J64"/>
    <mergeCell ref="F65:J65"/>
    <mergeCell ref="F66:J66"/>
    <mergeCell ref="F67:J67"/>
    <mergeCell ref="F68:J68"/>
    <mergeCell ref="F69:J69"/>
    <mergeCell ref="F70:J70"/>
    <mergeCell ref="F71:J71"/>
    <mergeCell ref="F72:J72"/>
    <mergeCell ref="F73:J73"/>
    <mergeCell ref="F74:J74"/>
    <mergeCell ref="F75:J75"/>
    <mergeCell ref="F76:J76"/>
    <mergeCell ref="F84:J84"/>
    <mergeCell ref="F85:J85"/>
    <mergeCell ref="F86:J86"/>
    <mergeCell ref="F87:J87"/>
    <mergeCell ref="F88:J88"/>
    <mergeCell ref="F89:J89"/>
    <mergeCell ref="F90:J90"/>
    <mergeCell ref="F77:J77"/>
    <mergeCell ref="F78:J78"/>
    <mergeCell ref="F79:J79"/>
    <mergeCell ref="F80:J80"/>
    <mergeCell ref="F81:J81"/>
    <mergeCell ref="F82:J82"/>
    <mergeCell ref="F83:J83"/>
    <mergeCell ref="F1:J1"/>
    <mergeCell ref="F2:J2"/>
    <mergeCell ref="K2:M8"/>
    <mergeCell ref="F3:J3"/>
    <mergeCell ref="F4:J4"/>
    <mergeCell ref="F5:J5"/>
    <mergeCell ref="F6:J6"/>
    <mergeCell ref="F7:J7"/>
    <mergeCell ref="F8:J8"/>
    <mergeCell ref="F9:J9"/>
    <mergeCell ref="F10:J10"/>
    <mergeCell ref="F11:J11"/>
    <mergeCell ref="F12:J12"/>
    <mergeCell ref="F13:J13"/>
    <mergeCell ref="F14:J14"/>
    <mergeCell ref="F15:J15"/>
    <mergeCell ref="F16:J16"/>
    <mergeCell ref="F17:J17"/>
    <mergeCell ref="F18:J18"/>
    <mergeCell ref="F19:J19"/>
    <mergeCell ref="F20:J20"/>
    <mergeCell ref="F21:J21"/>
    <mergeCell ref="F22:J22"/>
    <mergeCell ref="F23:J23"/>
    <mergeCell ref="F24:J24"/>
    <mergeCell ref="F25:J25"/>
    <mergeCell ref="F26:J26"/>
    <mergeCell ref="F27:J27"/>
    <mergeCell ref="F28:J28"/>
    <mergeCell ref="F29:J29"/>
    <mergeCell ref="F30:J30"/>
    <mergeCell ref="F31:J31"/>
    <mergeCell ref="F32:J32"/>
    <mergeCell ref="F33:J33"/>
    <mergeCell ref="F34:J34"/>
    <mergeCell ref="F35:J35"/>
    <mergeCell ref="F36:J36"/>
    <mergeCell ref="F37:J37"/>
    <mergeCell ref="F38:J38"/>
    <mergeCell ref="F39:J39"/>
    <mergeCell ref="F40:J40"/>
    <mergeCell ref="F41:J41"/>
    <mergeCell ref="F42:J42"/>
    <mergeCell ref="F43:J43"/>
    <mergeCell ref="F44:J44"/>
    <mergeCell ref="F45:J45"/>
    <mergeCell ref="A46:M46"/>
    <mergeCell ref="F47:J47"/>
    <mergeCell ref="F48:J48"/>
  </mergeCells>
  <printOptions gridLines="1" horizontalCentered="1"/>
  <pageMargins bottom="0.75" footer="0.0" header="0.0" left="0.25" right="0.25" top="0.75"/>
  <pageSetup fitToHeight="0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58" t="s">
        <v>114</v>
      </c>
      <c r="B1" s="58" t="s">
        <v>115</v>
      </c>
      <c r="C1" s="58" t="s">
        <v>116</v>
      </c>
      <c r="D1" s="58" t="s">
        <v>117</v>
      </c>
      <c r="E1" s="58" t="s">
        <v>118</v>
      </c>
      <c r="F1" s="58" t="s">
        <v>119</v>
      </c>
      <c r="G1" s="58" t="s">
        <v>120</v>
      </c>
      <c r="H1" s="58" t="s">
        <v>121</v>
      </c>
      <c r="I1" s="58" t="s">
        <v>122</v>
      </c>
      <c r="J1" s="58" t="s">
        <v>123</v>
      </c>
      <c r="K1" s="58" t="s">
        <v>124</v>
      </c>
      <c r="L1" s="58" t="s">
        <v>125</v>
      </c>
      <c r="M1" s="58" t="s">
        <v>126</v>
      </c>
      <c r="N1" s="58" t="s">
        <v>127</v>
      </c>
      <c r="O1" s="58" t="s">
        <v>128</v>
      </c>
      <c r="P1" s="58" t="s">
        <v>129</v>
      </c>
      <c r="Q1" s="58" t="s">
        <v>130</v>
      </c>
      <c r="R1" s="58" t="s">
        <v>131</v>
      </c>
      <c r="S1" s="58" t="s">
        <v>132</v>
      </c>
      <c r="T1" s="58" t="s">
        <v>133</v>
      </c>
      <c r="U1" s="58" t="s">
        <v>134</v>
      </c>
      <c r="V1" s="58" t="s">
        <v>135</v>
      </c>
      <c r="W1" s="58" t="s">
        <v>136</v>
      </c>
      <c r="X1" s="58" t="s">
        <v>137</v>
      </c>
      <c r="Y1" s="58" t="s">
        <v>138</v>
      </c>
      <c r="Z1" s="58" t="s">
        <v>139</v>
      </c>
      <c r="AA1" s="58" t="s">
        <v>140</v>
      </c>
      <c r="AB1" s="58" t="s">
        <v>141</v>
      </c>
      <c r="AD1" s="58" t="s">
        <v>142</v>
      </c>
    </row>
    <row r="2">
      <c r="A2" s="58" t="s">
        <v>143</v>
      </c>
      <c r="B2" s="58">
        <v>5639632.0</v>
      </c>
      <c r="C2" s="58">
        <v>6.0</v>
      </c>
      <c r="D2" s="58">
        <v>2.0</v>
      </c>
      <c r="E2" s="58">
        <v>3.0</v>
      </c>
      <c r="F2" s="58">
        <v>5.0</v>
      </c>
      <c r="G2" s="58">
        <v>8.4</v>
      </c>
      <c r="H2" s="58">
        <v>11.7</v>
      </c>
      <c r="I2" s="58">
        <v>4.7</v>
      </c>
      <c r="J2" s="58">
        <v>16.4</v>
      </c>
      <c r="K2" s="58">
        <v>7.0</v>
      </c>
      <c r="L2" s="58">
        <v>24.9</v>
      </c>
      <c r="M2" s="58">
        <v>31.9</v>
      </c>
      <c r="N2" s="58">
        <v>3.8</v>
      </c>
      <c r="O2" s="58">
        <v>23.4</v>
      </c>
      <c r="P2" s="58">
        <v>28.2</v>
      </c>
      <c r="Q2" s="58">
        <v>51.6</v>
      </c>
      <c r="R2" s="58">
        <v>0.476525452</v>
      </c>
      <c r="S2" s="58">
        <v>52.3474548</v>
      </c>
      <c r="T2" s="58">
        <v>1.0</v>
      </c>
      <c r="U2" s="58">
        <v>1.0</v>
      </c>
      <c r="V2" s="58">
        <v>1.0</v>
      </c>
      <c r="W2" s="58">
        <v>1.0</v>
      </c>
      <c r="X2" s="58">
        <v>1.0</v>
      </c>
      <c r="Y2" s="58">
        <v>1.0</v>
      </c>
      <c r="AB2">
        <f>AVERAGE(AB3:AB89)</f>
        <v>0.7184472159</v>
      </c>
      <c r="AD2" s="58">
        <v>0.0</v>
      </c>
    </row>
    <row r="3">
      <c r="A3" s="58" t="s">
        <v>16</v>
      </c>
      <c r="B3" s="58">
        <v>15886.0</v>
      </c>
      <c r="C3" s="58">
        <v>4.0</v>
      </c>
      <c r="D3" s="58">
        <v>0.0</v>
      </c>
      <c r="E3" s="58">
        <v>3.0</v>
      </c>
      <c r="F3" s="58">
        <v>3.0</v>
      </c>
      <c r="G3" s="58">
        <v>1.3</v>
      </c>
      <c r="H3" s="58">
        <v>2.8</v>
      </c>
      <c r="I3" s="58">
        <v>0.5</v>
      </c>
      <c r="J3" s="58">
        <v>3.3</v>
      </c>
      <c r="K3" s="58">
        <v>9.0</v>
      </c>
      <c r="L3" s="58">
        <v>37.7</v>
      </c>
      <c r="M3" s="58">
        <v>46.7</v>
      </c>
      <c r="N3" s="58">
        <v>6.2</v>
      </c>
      <c r="O3" s="58">
        <v>30.6</v>
      </c>
      <c r="P3" s="58">
        <v>34.7</v>
      </c>
      <c r="Q3" s="58">
        <v>65.3</v>
      </c>
      <c r="R3" s="58">
        <v>0.38390908</v>
      </c>
      <c r="S3" s="58">
        <v>61.609092</v>
      </c>
      <c r="T3" s="58">
        <v>1.0</v>
      </c>
      <c r="U3" s="58">
        <v>0.0</v>
      </c>
      <c r="V3" s="58">
        <v>0.0</v>
      </c>
      <c r="W3" s="58">
        <v>1.0</v>
      </c>
      <c r="X3" s="58">
        <v>1.0</v>
      </c>
      <c r="Y3" s="58">
        <v>1.0</v>
      </c>
      <c r="Z3" s="58">
        <v>8.0</v>
      </c>
      <c r="AA3" s="58" t="s">
        <v>17</v>
      </c>
      <c r="AB3" s="59">
        <v>0.6014511365</v>
      </c>
      <c r="AD3" s="58">
        <v>1.0</v>
      </c>
    </row>
    <row r="4">
      <c r="A4" s="58" t="s">
        <v>85</v>
      </c>
      <c r="B4" s="58">
        <v>356921.0</v>
      </c>
      <c r="C4" s="58">
        <v>2.0</v>
      </c>
      <c r="D4" s="58">
        <v>1.0</v>
      </c>
      <c r="E4" s="58">
        <v>1.0</v>
      </c>
      <c r="F4" s="58">
        <v>2.0</v>
      </c>
      <c r="G4" s="58">
        <v>8.5</v>
      </c>
      <c r="H4" s="58">
        <v>11.2</v>
      </c>
      <c r="I4" s="58">
        <v>4.3</v>
      </c>
      <c r="J4" s="58">
        <v>15.5</v>
      </c>
      <c r="K4" s="58">
        <v>6.1</v>
      </c>
      <c r="L4" s="58">
        <v>27.9</v>
      </c>
      <c r="M4" s="58">
        <v>34.0</v>
      </c>
      <c r="N4" s="58">
        <v>3.6</v>
      </c>
      <c r="O4" s="58">
        <v>20.9</v>
      </c>
      <c r="P4" s="58">
        <v>26.4</v>
      </c>
      <c r="Q4" s="58">
        <v>47.3</v>
      </c>
      <c r="R4" s="58">
        <v>0.58598044</v>
      </c>
      <c r="S4" s="58">
        <v>41.401956</v>
      </c>
      <c r="T4" s="58">
        <v>0.0</v>
      </c>
      <c r="U4" s="58">
        <v>1.0</v>
      </c>
      <c r="V4" s="58">
        <v>0.0</v>
      </c>
      <c r="W4" s="58">
        <v>1.0</v>
      </c>
      <c r="X4" s="58">
        <v>0.0</v>
      </c>
      <c r="Y4" s="58">
        <v>0.0</v>
      </c>
      <c r="Z4" s="58">
        <v>1.0</v>
      </c>
      <c r="AA4" s="58" t="s">
        <v>26</v>
      </c>
      <c r="AB4" s="59">
        <v>0.7927927928</v>
      </c>
      <c r="AD4" s="58">
        <v>2.0</v>
      </c>
    </row>
    <row r="5">
      <c r="A5" s="58" t="s">
        <v>68</v>
      </c>
      <c r="B5" s="58">
        <v>34423.0</v>
      </c>
      <c r="C5" s="58">
        <v>2.0</v>
      </c>
      <c r="D5" s="58">
        <v>0.0</v>
      </c>
      <c r="E5" s="58">
        <v>2.0</v>
      </c>
      <c r="F5" s="58">
        <v>2.0</v>
      </c>
      <c r="G5" s="58">
        <v>1.5</v>
      </c>
      <c r="H5" s="58">
        <v>3.5</v>
      </c>
      <c r="I5" s="58">
        <v>1.3</v>
      </c>
      <c r="J5" s="58">
        <v>4.8</v>
      </c>
      <c r="K5" s="58">
        <v>7.4</v>
      </c>
      <c r="L5" s="58">
        <v>32.0</v>
      </c>
      <c r="M5" s="58">
        <v>39.4</v>
      </c>
      <c r="N5" s="58">
        <v>3.5</v>
      </c>
      <c r="O5" s="58">
        <v>26.8</v>
      </c>
      <c r="P5" s="58">
        <v>34.1</v>
      </c>
      <c r="Q5" s="58">
        <v>60.9</v>
      </c>
      <c r="R5" s="58">
        <v>0.50788407</v>
      </c>
      <c r="S5" s="58">
        <v>49.211593</v>
      </c>
      <c r="T5" s="58">
        <v>0.0</v>
      </c>
      <c r="U5" s="58">
        <v>0.0</v>
      </c>
      <c r="V5" s="58">
        <v>0.0</v>
      </c>
      <c r="W5" s="58">
        <v>1.0</v>
      </c>
      <c r="X5" s="58">
        <v>0.0</v>
      </c>
      <c r="Y5" s="58">
        <v>1.0</v>
      </c>
      <c r="Z5" s="58">
        <v>6.0</v>
      </c>
      <c r="AA5" s="58" t="s">
        <v>13</v>
      </c>
      <c r="AB5" s="59">
        <v>0.6713921009</v>
      </c>
      <c r="AD5" s="58">
        <v>3.0</v>
      </c>
    </row>
    <row r="6">
      <c r="A6" s="58" t="s">
        <v>18</v>
      </c>
      <c r="B6" s="58">
        <v>47188.0</v>
      </c>
      <c r="C6" s="58">
        <v>4.0</v>
      </c>
      <c r="D6" s="58">
        <v>0.0</v>
      </c>
      <c r="E6" s="58">
        <v>3.0</v>
      </c>
      <c r="F6" s="58">
        <v>3.0</v>
      </c>
      <c r="G6" s="58">
        <v>1.7</v>
      </c>
      <c r="H6" s="58">
        <v>4.1</v>
      </c>
      <c r="I6" s="58">
        <v>0.6</v>
      </c>
      <c r="J6" s="58">
        <v>4.7</v>
      </c>
      <c r="K6" s="58">
        <v>8.7</v>
      </c>
      <c r="L6" s="58">
        <v>28.1</v>
      </c>
      <c r="M6" s="58">
        <v>36.8</v>
      </c>
      <c r="N6" s="58">
        <v>8.0</v>
      </c>
      <c r="O6" s="58">
        <v>26.9</v>
      </c>
      <c r="P6" s="58">
        <v>37.1</v>
      </c>
      <c r="Q6" s="58">
        <v>64.0</v>
      </c>
      <c r="R6" s="58">
        <v>0.44729767</v>
      </c>
      <c r="S6" s="58">
        <v>55.270233</v>
      </c>
      <c r="T6" s="58">
        <v>1.0</v>
      </c>
      <c r="U6" s="58">
        <v>0.0</v>
      </c>
      <c r="V6" s="58">
        <v>0.0</v>
      </c>
      <c r="W6" s="58">
        <v>1.0</v>
      </c>
      <c r="X6" s="58">
        <v>1.0</v>
      </c>
      <c r="Y6" s="58">
        <v>1.0</v>
      </c>
      <c r="Z6" s="58">
        <v>7.0</v>
      </c>
      <c r="AA6" s="58" t="s">
        <v>11</v>
      </c>
      <c r="AB6" s="59">
        <v>0.7482455341</v>
      </c>
      <c r="AD6" s="58">
        <v>4.0</v>
      </c>
    </row>
    <row r="7">
      <c r="A7" s="58" t="s">
        <v>45</v>
      </c>
      <c r="B7" s="58">
        <v>40889.0</v>
      </c>
      <c r="C7" s="58">
        <v>3.0</v>
      </c>
      <c r="D7" s="58">
        <v>0.0</v>
      </c>
      <c r="E7" s="58">
        <v>3.0</v>
      </c>
      <c r="F7" s="58">
        <v>3.0</v>
      </c>
      <c r="G7" s="58">
        <v>4.0</v>
      </c>
      <c r="H7" s="58">
        <v>4.9</v>
      </c>
      <c r="I7" s="58">
        <v>1.8</v>
      </c>
      <c r="J7" s="58">
        <v>6.7</v>
      </c>
      <c r="K7" s="58">
        <v>7.6</v>
      </c>
      <c r="L7" s="58">
        <v>31.1</v>
      </c>
      <c r="M7" s="58">
        <v>38.7</v>
      </c>
      <c r="N7" s="58">
        <v>3.9</v>
      </c>
      <c r="O7" s="58">
        <v>23.6</v>
      </c>
      <c r="P7" s="58">
        <v>33.7</v>
      </c>
      <c r="Q7" s="58">
        <v>57.3</v>
      </c>
      <c r="R7" s="58">
        <v>0.52300373</v>
      </c>
      <c r="S7" s="58">
        <v>47.699627</v>
      </c>
      <c r="T7" s="58">
        <v>0.0</v>
      </c>
      <c r="U7" s="58">
        <v>0.0</v>
      </c>
      <c r="V7" s="58">
        <v>0.0</v>
      </c>
      <c r="W7" s="58">
        <v>1.0</v>
      </c>
      <c r="X7" s="58">
        <v>1.0</v>
      </c>
      <c r="Y7" s="58">
        <v>1.0</v>
      </c>
      <c r="Z7" s="58">
        <v>3.0</v>
      </c>
      <c r="AA7" s="58" t="s">
        <v>46</v>
      </c>
      <c r="AB7" s="59">
        <v>0.7492863572</v>
      </c>
      <c r="AD7" s="58">
        <v>5.0</v>
      </c>
    </row>
    <row r="8">
      <c r="A8" s="58" t="s">
        <v>54</v>
      </c>
      <c r="B8" s="58">
        <v>4991.0</v>
      </c>
      <c r="C8" s="58">
        <v>2.0</v>
      </c>
      <c r="D8" s="58">
        <v>0.0</v>
      </c>
      <c r="E8" s="58">
        <v>1.0</v>
      </c>
      <c r="F8" s="58">
        <v>1.0</v>
      </c>
      <c r="G8" s="58">
        <v>1.6</v>
      </c>
      <c r="H8" s="58">
        <v>5.2</v>
      </c>
      <c r="I8" s="58">
        <v>1.6</v>
      </c>
      <c r="J8" s="58">
        <v>6.8</v>
      </c>
      <c r="K8" s="58">
        <v>4.7</v>
      </c>
      <c r="L8" s="58">
        <v>24.0</v>
      </c>
      <c r="M8" s="58">
        <v>28.7</v>
      </c>
      <c r="N8" s="58">
        <v>2.3</v>
      </c>
      <c r="O8" s="58">
        <v>31.2</v>
      </c>
      <c r="P8" s="58">
        <v>31.5</v>
      </c>
      <c r="Q8" s="58">
        <v>62.7</v>
      </c>
      <c r="R8" s="58">
        <v>0.42983539</v>
      </c>
      <c r="S8" s="58">
        <v>57.016461</v>
      </c>
      <c r="T8" s="58">
        <v>1.0</v>
      </c>
      <c r="U8" s="58">
        <v>0.0</v>
      </c>
      <c r="V8" s="58">
        <v>0.0</v>
      </c>
      <c r="W8" s="58">
        <v>0.0</v>
      </c>
      <c r="X8" s="58">
        <v>0.0</v>
      </c>
      <c r="Y8" s="58">
        <v>1.0</v>
      </c>
      <c r="Z8" s="58">
        <v>9.0</v>
      </c>
      <c r="AA8" s="58" t="s">
        <v>15</v>
      </c>
      <c r="AB8" s="59">
        <v>0.7306584362</v>
      </c>
      <c r="AD8" s="58">
        <v>6.0</v>
      </c>
    </row>
    <row r="9">
      <c r="A9" s="58" t="s">
        <v>47</v>
      </c>
      <c r="B9" s="58">
        <v>67653.0</v>
      </c>
      <c r="C9" s="58">
        <v>3.0</v>
      </c>
      <c r="D9" s="58">
        <v>0.0</v>
      </c>
      <c r="E9" s="58">
        <v>2.0</v>
      </c>
      <c r="F9" s="58">
        <v>2.0</v>
      </c>
      <c r="G9" s="58">
        <v>4.4</v>
      </c>
      <c r="H9" s="58">
        <v>6.1</v>
      </c>
      <c r="I9" s="58">
        <v>1.5</v>
      </c>
      <c r="J9" s="58">
        <v>7.6</v>
      </c>
      <c r="K9" s="58">
        <v>5.1</v>
      </c>
      <c r="L9" s="58">
        <v>19.2</v>
      </c>
      <c r="M9" s="58">
        <v>24.3</v>
      </c>
      <c r="N9" s="58">
        <v>3.8</v>
      </c>
      <c r="O9" s="58">
        <v>28.7</v>
      </c>
      <c r="P9" s="58">
        <v>31.6</v>
      </c>
      <c r="Q9" s="58">
        <v>60.3</v>
      </c>
      <c r="R9" s="58">
        <v>0.4730173</v>
      </c>
      <c r="S9" s="58">
        <v>52.69827</v>
      </c>
      <c r="T9" s="58">
        <v>1.0</v>
      </c>
      <c r="U9" s="58">
        <v>0.0</v>
      </c>
      <c r="V9" s="58">
        <v>0.0</v>
      </c>
      <c r="W9" s="58">
        <v>0.0</v>
      </c>
      <c r="X9" s="58">
        <v>1.0</v>
      </c>
      <c r="Y9" s="58">
        <v>1.0</v>
      </c>
      <c r="Z9" s="58">
        <v>3.0</v>
      </c>
      <c r="AA9" s="58" t="s">
        <v>46</v>
      </c>
      <c r="AB9" s="59">
        <v>0.8080252148</v>
      </c>
      <c r="AD9" s="58">
        <v>7.0</v>
      </c>
    </row>
    <row r="10">
      <c r="A10" s="58" t="s">
        <v>69</v>
      </c>
      <c r="B10" s="58">
        <v>25008.0</v>
      </c>
      <c r="C10" s="58">
        <v>2.0</v>
      </c>
      <c r="D10" s="58">
        <v>0.0</v>
      </c>
      <c r="E10" s="58">
        <v>1.0</v>
      </c>
      <c r="F10" s="58">
        <v>1.0</v>
      </c>
      <c r="G10" s="58">
        <v>2.0</v>
      </c>
      <c r="H10" s="58">
        <v>5.0</v>
      </c>
      <c r="I10" s="58">
        <v>1.2</v>
      </c>
      <c r="J10" s="58">
        <v>6.2</v>
      </c>
      <c r="K10" s="58">
        <v>5.3</v>
      </c>
      <c r="L10" s="58">
        <v>24.7</v>
      </c>
      <c r="M10" s="58">
        <v>30.0</v>
      </c>
      <c r="N10" s="58">
        <v>2.0</v>
      </c>
      <c r="O10" s="58">
        <v>28.4</v>
      </c>
      <c r="P10" s="58">
        <v>30.5</v>
      </c>
      <c r="Q10" s="58">
        <v>58.9</v>
      </c>
      <c r="R10" s="58">
        <v>0.47098948</v>
      </c>
      <c r="S10" s="58">
        <v>52.901052</v>
      </c>
      <c r="T10" s="58">
        <v>1.0</v>
      </c>
      <c r="U10" s="58">
        <v>0.0</v>
      </c>
      <c r="V10" s="58">
        <v>0.0</v>
      </c>
      <c r="W10" s="58">
        <v>0.0</v>
      </c>
      <c r="X10" s="58">
        <v>0.0</v>
      </c>
      <c r="Y10" s="58">
        <v>1.0</v>
      </c>
      <c r="Z10" s="58">
        <v>6.0</v>
      </c>
      <c r="AA10" s="58" t="s">
        <v>13</v>
      </c>
      <c r="AB10" s="59">
        <v>0.7140123945</v>
      </c>
      <c r="AD10" s="58">
        <v>8.0</v>
      </c>
    </row>
    <row r="11">
      <c r="A11" s="58" t="s">
        <v>49</v>
      </c>
      <c r="B11" s="58">
        <v>35871.0</v>
      </c>
      <c r="C11" s="58">
        <v>3.0</v>
      </c>
      <c r="D11" s="58">
        <v>0.0</v>
      </c>
      <c r="E11" s="58">
        <v>2.0</v>
      </c>
      <c r="F11" s="58">
        <v>2.0</v>
      </c>
      <c r="G11" s="58">
        <v>1.2</v>
      </c>
      <c r="H11" s="58">
        <v>3.0</v>
      </c>
      <c r="I11" s="58">
        <v>0.4</v>
      </c>
      <c r="J11" s="58">
        <v>3.4</v>
      </c>
      <c r="K11" s="58">
        <v>6.1</v>
      </c>
      <c r="L11" s="58">
        <v>23.1</v>
      </c>
      <c r="M11" s="58">
        <v>29.2</v>
      </c>
      <c r="N11" s="58">
        <v>4.2</v>
      </c>
      <c r="O11" s="58">
        <v>24.3</v>
      </c>
      <c r="P11" s="58">
        <v>32.1</v>
      </c>
      <c r="Q11" s="58">
        <v>56.4</v>
      </c>
      <c r="R11" s="58">
        <v>0.45286241</v>
      </c>
      <c r="S11" s="58">
        <v>54.713759</v>
      </c>
      <c r="T11" s="58">
        <v>1.0</v>
      </c>
      <c r="U11" s="58">
        <v>0.0</v>
      </c>
      <c r="V11" s="58">
        <v>0.0</v>
      </c>
      <c r="W11" s="58">
        <v>0.0</v>
      </c>
      <c r="X11" s="58">
        <v>1.0</v>
      </c>
      <c r="Y11" s="58">
        <v>1.0</v>
      </c>
      <c r="Z11" s="58">
        <v>2.0</v>
      </c>
      <c r="AA11" s="58" t="s">
        <v>50</v>
      </c>
      <c r="AB11" s="59">
        <v>0.661154549</v>
      </c>
      <c r="AD11" s="58">
        <v>9.0</v>
      </c>
    </row>
    <row r="12">
      <c r="A12" s="58" t="s">
        <v>104</v>
      </c>
      <c r="B12" s="58">
        <v>105089.0</v>
      </c>
      <c r="C12" s="58">
        <v>0.0</v>
      </c>
      <c r="D12" s="58">
        <v>0.0</v>
      </c>
      <c r="E12" s="58">
        <v>0.0</v>
      </c>
      <c r="F12" s="58">
        <v>0.0</v>
      </c>
      <c r="G12" s="58">
        <v>5.0</v>
      </c>
      <c r="H12" s="58">
        <v>6.9</v>
      </c>
      <c r="I12" s="58">
        <v>1.7</v>
      </c>
      <c r="J12" s="58">
        <v>8.6</v>
      </c>
      <c r="K12" s="58">
        <v>5.4</v>
      </c>
      <c r="L12" s="58">
        <v>18.9</v>
      </c>
      <c r="M12" s="58">
        <v>24.3</v>
      </c>
      <c r="N12" s="58">
        <v>2.1</v>
      </c>
      <c r="O12" s="58">
        <v>20.9</v>
      </c>
      <c r="P12" s="58">
        <v>20.7</v>
      </c>
      <c r="Q12" s="58">
        <v>41.6</v>
      </c>
      <c r="R12" s="58">
        <v>0.66351554</v>
      </c>
      <c r="S12" s="58">
        <v>33.648446</v>
      </c>
      <c r="T12" s="58">
        <v>0.0</v>
      </c>
      <c r="U12" s="58">
        <v>0.0</v>
      </c>
      <c r="V12" s="58">
        <v>0.0</v>
      </c>
      <c r="W12" s="58">
        <v>0.0</v>
      </c>
      <c r="X12" s="58">
        <v>0.0</v>
      </c>
      <c r="Y12" s="58">
        <v>0.0</v>
      </c>
      <c r="Z12" s="58">
        <v>1.0</v>
      </c>
      <c r="AA12" s="58" t="s">
        <v>26</v>
      </c>
      <c r="AB12" s="59">
        <v>0.8762720889</v>
      </c>
      <c r="AD12" s="58">
        <v>10.0</v>
      </c>
    </row>
    <row r="13">
      <c r="A13" s="58" t="s">
        <v>28</v>
      </c>
      <c r="B13" s="58">
        <v>29779.0</v>
      </c>
      <c r="C13" s="58">
        <v>3.0</v>
      </c>
      <c r="D13" s="58">
        <v>0.0</v>
      </c>
      <c r="E13" s="58">
        <v>2.0</v>
      </c>
      <c r="F13" s="58">
        <v>2.0</v>
      </c>
      <c r="G13" s="58">
        <v>1.1</v>
      </c>
      <c r="H13" s="58">
        <v>3.0</v>
      </c>
      <c r="I13" s="58">
        <v>0.5</v>
      </c>
      <c r="J13" s="58">
        <v>3.5</v>
      </c>
      <c r="K13" s="58">
        <v>6.7</v>
      </c>
      <c r="L13" s="58">
        <v>23.7</v>
      </c>
      <c r="M13" s="58">
        <v>30.4</v>
      </c>
      <c r="N13" s="58">
        <v>5.6</v>
      </c>
      <c r="O13" s="58">
        <v>28.4</v>
      </c>
      <c r="P13" s="58">
        <v>39.0</v>
      </c>
      <c r="Q13" s="58">
        <v>67.4</v>
      </c>
      <c r="R13" s="58">
        <v>0.43734506</v>
      </c>
      <c r="S13" s="58">
        <v>56.265494</v>
      </c>
      <c r="T13" s="58">
        <v>1.0</v>
      </c>
      <c r="U13" s="58">
        <v>0.0</v>
      </c>
      <c r="V13" s="58">
        <v>0.0</v>
      </c>
      <c r="W13" s="58">
        <v>0.0</v>
      </c>
      <c r="X13" s="58">
        <v>1.0</v>
      </c>
      <c r="Y13" s="58">
        <v>1.0</v>
      </c>
      <c r="Z13" s="58">
        <v>9.0</v>
      </c>
      <c r="AA13" s="58" t="s">
        <v>15</v>
      </c>
      <c r="AB13" s="59">
        <v>0.6695296952</v>
      </c>
      <c r="AD13" s="58">
        <v>11.0</v>
      </c>
    </row>
    <row r="14">
      <c r="A14" s="58" t="s">
        <v>65</v>
      </c>
      <c r="B14" s="58">
        <v>11800.0</v>
      </c>
      <c r="C14" s="58">
        <v>2.0</v>
      </c>
      <c r="D14" s="58">
        <v>0.0</v>
      </c>
      <c r="E14" s="58">
        <v>1.0</v>
      </c>
      <c r="F14" s="58">
        <v>1.0</v>
      </c>
      <c r="G14" s="58">
        <v>5.8</v>
      </c>
      <c r="H14" s="58">
        <v>9.1</v>
      </c>
      <c r="I14" s="58">
        <v>4.1</v>
      </c>
      <c r="J14" s="58">
        <v>13.2</v>
      </c>
      <c r="K14" s="58">
        <v>7.6</v>
      </c>
      <c r="L14" s="58">
        <v>24.1</v>
      </c>
      <c r="M14" s="58">
        <v>31.7</v>
      </c>
      <c r="N14" s="58">
        <v>2.9</v>
      </c>
      <c r="O14" s="58">
        <v>26.5</v>
      </c>
      <c r="P14" s="58">
        <v>36.7</v>
      </c>
      <c r="Q14" s="58">
        <v>63.2</v>
      </c>
      <c r="R14" s="58">
        <v>0.46750703</v>
      </c>
      <c r="S14" s="58">
        <v>53.249297</v>
      </c>
      <c r="T14" s="58">
        <v>1.0</v>
      </c>
      <c r="U14" s="58">
        <v>0.0</v>
      </c>
      <c r="V14" s="58">
        <v>0.0</v>
      </c>
      <c r="W14" s="58">
        <v>0.0</v>
      </c>
      <c r="X14" s="58">
        <v>0.0</v>
      </c>
      <c r="Y14" s="58">
        <v>1.0</v>
      </c>
      <c r="Z14" s="58">
        <v>7.0</v>
      </c>
      <c r="AA14" s="58" t="s">
        <v>11</v>
      </c>
      <c r="AB14" s="59">
        <v>0.71203475</v>
      </c>
      <c r="AD14" s="58">
        <v>12.0</v>
      </c>
    </row>
    <row r="15">
      <c r="A15" s="58" t="s">
        <v>99</v>
      </c>
      <c r="B15" s="58">
        <v>56579.0</v>
      </c>
      <c r="C15" s="58">
        <v>1.0</v>
      </c>
      <c r="D15" s="58">
        <v>0.0</v>
      </c>
      <c r="E15" s="58">
        <v>1.0</v>
      </c>
      <c r="F15" s="58">
        <v>1.0</v>
      </c>
      <c r="G15" s="58">
        <v>1.7</v>
      </c>
      <c r="H15" s="58">
        <v>2.9</v>
      </c>
      <c r="I15" s="58">
        <v>0.4</v>
      </c>
      <c r="J15" s="58">
        <v>3.3</v>
      </c>
      <c r="K15" s="58">
        <v>5.5</v>
      </c>
      <c r="L15" s="58">
        <v>22.0</v>
      </c>
      <c r="M15" s="58">
        <v>27.5</v>
      </c>
      <c r="N15" s="58">
        <v>4.2</v>
      </c>
      <c r="O15" s="58">
        <v>22.7</v>
      </c>
      <c r="P15" s="58">
        <v>26.4</v>
      </c>
      <c r="Q15" s="58">
        <v>49.1</v>
      </c>
      <c r="R15" s="58">
        <v>0.53062499</v>
      </c>
      <c r="S15" s="58">
        <v>46.937501</v>
      </c>
      <c r="T15" s="58">
        <v>0.0</v>
      </c>
      <c r="U15" s="58">
        <v>0.0</v>
      </c>
      <c r="V15" s="58">
        <v>0.0</v>
      </c>
      <c r="W15" s="58">
        <v>0.0</v>
      </c>
      <c r="X15" s="58">
        <v>1.0</v>
      </c>
      <c r="Y15" s="58">
        <v>0.0</v>
      </c>
      <c r="Z15" s="58">
        <v>1.0</v>
      </c>
      <c r="AA15" s="58" t="s">
        <v>26</v>
      </c>
      <c r="AB15" s="59">
        <v>0.7745652709</v>
      </c>
      <c r="AD15" s="58">
        <v>13.0</v>
      </c>
    </row>
    <row r="16">
      <c r="A16" s="58" t="s">
        <v>95</v>
      </c>
      <c r="B16" s="58">
        <v>64222.0</v>
      </c>
      <c r="C16" s="58">
        <v>1.0</v>
      </c>
      <c r="D16" s="58">
        <v>0.0</v>
      </c>
      <c r="E16" s="58">
        <v>1.0</v>
      </c>
      <c r="F16" s="58">
        <v>1.0</v>
      </c>
      <c r="G16" s="58">
        <v>4.3</v>
      </c>
      <c r="H16" s="58">
        <v>5.7</v>
      </c>
      <c r="I16" s="58">
        <v>1.8</v>
      </c>
      <c r="J16" s="58">
        <v>7.5</v>
      </c>
      <c r="K16" s="58">
        <v>6.3</v>
      </c>
      <c r="L16" s="58">
        <v>21.5</v>
      </c>
      <c r="M16" s="58">
        <v>27.8</v>
      </c>
      <c r="N16" s="58">
        <v>2.6</v>
      </c>
      <c r="O16" s="58">
        <v>25.1</v>
      </c>
      <c r="P16" s="58">
        <v>30.5</v>
      </c>
      <c r="Q16" s="58">
        <v>55.6</v>
      </c>
      <c r="R16" s="58">
        <v>0.54661835</v>
      </c>
      <c r="S16" s="58">
        <v>45.338165</v>
      </c>
      <c r="T16" s="58">
        <v>0.0</v>
      </c>
      <c r="U16" s="58">
        <v>0.0</v>
      </c>
      <c r="V16" s="58">
        <v>0.0</v>
      </c>
      <c r="W16" s="58">
        <v>0.0</v>
      </c>
      <c r="X16" s="58">
        <v>0.0</v>
      </c>
      <c r="Y16" s="58">
        <v>1.0</v>
      </c>
      <c r="Z16" s="58">
        <v>3.0</v>
      </c>
      <c r="AA16" s="58" t="s">
        <v>46</v>
      </c>
      <c r="AB16" s="59">
        <v>0.7724286246</v>
      </c>
      <c r="AD16" s="58">
        <v>14.0</v>
      </c>
    </row>
    <row r="17">
      <c r="A17" s="58" t="s">
        <v>60</v>
      </c>
      <c r="B17" s="58">
        <v>8818.0</v>
      </c>
      <c r="C17" s="58">
        <v>2.0</v>
      </c>
      <c r="D17" s="58">
        <v>0.0</v>
      </c>
      <c r="E17" s="58">
        <v>2.0</v>
      </c>
      <c r="F17" s="58">
        <v>2.0</v>
      </c>
      <c r="G17" s="58">
        <v>1.1</v>
      </c>
      <c r="H17" s="58">
        <v>4.3</v>
      </c>
      <c r="I17" s="58">
        <v>1.2</v>
      </c>
      <c r="J17" s="58">
        <v>5.5</v>
      </c>
      <c r="K17" s="58">
        <v>6.9</v>
      </c>
      <c r="L17" s="58">
        <v>24.5</v>
      </c>
      <c r="M17" s="58">
        <v>31.4</v>
      </c>
      <c r="N17" s="58">
        <v>7.6</v>
      </c>
      <c r="O17" s="58">
        <v>29.3</v>
      </c>
      <c r="P17" s="58">
        <v>35.3</v>
      </c>
      <c r="Q17" s="58">
        <v>64.6</v>
      </c>
      <c r="R17" s="58">
        <v>0.48067633</v>
      </c>
      <c r="S17" s="58">
        <v>51.932367</v>
      </c>
      <c r="T17" s="58">
        <v>0.0</v>
      </c>
      <c r="U17" s="58">
        <v>0.0</v>
      </c>
      <c r="V17" s="58">
        <v>0.0</v>
      </c>
      <c r="W17" s="58">
        <v>0.0</v>
      </c>
      <c r="X17" s="58">
        <v>1.0</v>
      </c>
      <c r="Y17" s="58">
        <v>1.0</v>
      </c>
      <c r="Z17" s="58">
        <v>8.0</v>
      </c>
      <c r="AA17" s="58" t="s">
        <v>17</v>
      </c>
      <c r="AB17" s="59">
        <v>0.6965723487</v>
      </c>
      <c r="AD17" s="58">
        <v>15.0</v>
      </c>
    </row>
    <row r="18">
      <c r="A18" s="58" t="s">
        <v>55</v>
      </c>
      <c r="B18" s="58">
        <v>5463.0</v>
      </c>
      <c r="C18" s="58">
        <v>2.0</v>
      </c>
      <c r="D18" s="58">
        <v>0.0</v>
      </c>
      <c r="E18" s="58">
        <v>1.0</v>
      </c>
      <c r="F18" s="58">
        <v>1.0</v>
      </c>
      <c r="G18" s="58">
        <v>5.9</v>
      </c>
      <c r="H18" s="58">
        <v>7.3</v>
      </c>
      <c r="I18" s="58">
        <v>0.0</v>
      </c>
      <c r="J18" s="58">
        <v>7.3</v>
      </c>
      <c r="K18" s="58">
        <v>6.9</v>
      </c>
      <c r="L18" s="58">
        <v>24.3</v>
      </c>
      <c r="M18" s="58">
        <v>31.2</v>
      </c>
      <c r="N18" s="58">
        <v>3.0</v>
      </c>
      <c r="O18" s="58">
        <v>33.4</v>
      </c>
      <c r="P18" s="58">
        <v>39.0</v>
      </c>
      <c r="Q18" s="58">
        <v>72.4</v>
      </c>
      <c r="R18" s="58">
        <v>0.38648081</v>
      </c>
      <c r="S18" s="58">
        <v>61.351919</v>
      </c>
      <c r="T18" s="58">
        <v>1.0</v>
      </c>
      <c r="U18" s="58">
        <v>0.0</v>
      </c>
      <c r="V18" s="58">
        <v>0.0</v>
      </c>
      <c r="W18" s="58">
        <v>0.0</v>
      </c>
      <c r="X18" s="58">
        <v>0.0</v>
      </c>
      <c r="Y18" s="58">
        <v>1.0</v>
      </c>
      <c r="Z18" s="58">
        <v>9.0</v>
      </c>
      <c r="AA18" s="58" t="s">
        <v>15</v>
      </c>
      <c r="AB18" s="59">
        <v>0.7057475654</v>
      </c>
      <c r="AD18" s="58">
        <v>16.0</v>
      </c>
    </row>
    <row r="19">
      <c r="A19" s="58" t="s">
        <v>66</v>
      </c>
      <c r="B19" s="58">
        <v>11196.0</v>
      </c>
      <c r="C19" s="58">
        <v>2.0</v>
      </c>
      <c r="D19" s="58">
        <v>0.0</v>
      </c>
      <c r="E19" s="58">
        <v>2.0</v>
      </c>
      <c r="F19" s="58">
        <v>2.0</v>
      </c>
      <c r="G19" s="58">
        <v>5.8</v>
      </c>
      <c r="H19" s="58">
        <v>9.0</v>
      </c>
      <c r="I19" s="58">
        <v>3.3</v>
      </c>
      <c r="J19" s="58">
        <v>12.3</v>
      </c>
      <c r="K19" s="58">
        <v>5.5</v>
      </c>
      <c r="L19" s="58">
        <v>23.4</v>
      </c>
      <c r="M19" s="58">
        <v>28.9</v>
      </c>
      <c r="N19" s="58">
        <v>4.5</v>
      </c>
      <c r="O19" s="58">
        <v>28.6</v>
      </c>
      <c r="P19" s="58">
        <v>33.4</v>
      </c>
      <c r="Q19" s="58">
        <v>62.0</v>
      </c>
      <c r="R19" s="58">
        <v>0.47742867</v>
      </c>
      <c r="S19" s="58">
        <v>52.257133</v>
      </c>
      <c r="T19" s="58">
        <v>0.0</v>
      </c>
      <c r="U19" s="58">
        <v>0.0</v>
      </c>
      <c r="V19" s="58">
        <v>0.0</v>
      </c>
      <c r="W19" s="58">
        <v>0.0</v>
      </c>
      <c r="X19" s="58">
        <v>1.0</v>
      </c>
      <c r="Y19" s="58">
        <v>1.0</v>
      </c>
      <c r="Z19" s="58">
        <v>7.0</v>
      </c>
      <c r="AA19" s="58" t="s">
        <v>11</v>
      </c>
      <c r="AB19" s="59">
        <v>0.7079270495</v>
      </c>
      <c r="AD19" s="58">
        <v>17.0</v>
      </c>
    </row>
    <row r="20">
      <c r="A20" s="58" t="s">
        <v>93</v>
      </c>
      <c r="B20" s="58">
        <v>65055.0</v>
      </c>
      <c r="C20" s="58">
        <v>1.0</v>
      </c>
      <c r="D20" s="58">
        <v>0.0</v>
      </c>
      <c r="E20" s="58">
        <v>1.0</v>
      </c>
      <c r="F20" s="58">
        <v>1.0</v>
      </c>
      <c r="G20" s="58">
        <v>1.4</v>
      </c>
      <c r="H20" s="58">
        <v>1.8</v>
      </c>
      <c r="I20" s="58">
        <v>0.4</v>
      </c>
      <c r="J20" s="58">
        <v>2.2</v>
      </c>
      <c r="K20" s="58">
        <v>6.0</v>
      </c>
      <c r="L20" s="58">
        <v>23.9</v>
      </c>
      <c r="M20" s="58">
        <v>29.9</v>
      </c>
      <c r="N20" s="58">
        <v>2.8</v>
      </c>
      <c r="O20" s="58">
        <v>26.4</v>
      </c>
      <c r="P20" s="58">
        <v>35.7</v>
      </c>
      <c r="Q20" s="58">
        <v>62.1</v>
      </c>
      <c r="R20" s="58">
        <v>0.48383867</v>
      </c>
      <c r="S20" s="58">
        <v>51.616133</v>
      </c>
      <c r="T20" s="58">
        <v>0.0</v>
      </c>
      <c r="U20" s="58">
        <v>0.0</v>
      </c>
      <c r="V20" s="58">
        <v>0.0</v>
      </c>
      <c r="W20" s="58">
        <v>0.0</v>
      </c>
      <c r="X20" s="58">
        <v>0.0</v>
      </c>
      <c r="Y20" s="58">
        <v>1.0</v>
      </c>
      <c r="Z20" s="58">
        <v>4.0</v>
      </c>
      <c r="AA20" s="58" t="s">
        <v>23</v>
      </c>
      <c r="AB20" s="59">
        <v>0.7543541826</v>
      </c>
      <c r="AD20" s="58">
        <v>18.0</v>
      </c>
    </row>
    <row r="21">
      <c r="A21" s="58" t="s">
        <v>86</v>
      </c>
      <c r="B21" s="58">
        <v>429021.0</v>
      </c>
      <c r="C21" s="58">
        <v>2.0</v>
      </c>
      <c r="D21" s="58">
        <v>2.0</v>
      </c>
      <c r="E21" s="58">
        <v>0.0</v>
      </c>
      <c r="F21" s="58">
        <v>2.0</v>
      </c>
      <c r="G21" s="58">
        <v>9.5</v>
      </c>
      <c r="H21" s="58">
        <v>12.7</v>
      </c>
      <c r="I21" s="58">
        <v>4.9</v>
      </c>
      <c r="J21" s="58">
        <v>17.6</v>
      </c>
      <c r="K21" s="58">
        <v>6.0</v>
      </c>
      <c r="L21" s="58">
        <v>18.4</v>
      </c>
      <c r="M21" s="58">
        <v>24.4</v>
      </c>
      <c r="N21" s="58">
        <v>3.3</v>
      </c>
      <c r="O21" s="58">
        <v>21.9</v>
      </c>
      <c r="P21" s="58">
        <v>24.4</v>
      </c>
      <c r="Q21" s="58">
        <v>46.3</v>
      </c>
      <c r="R21" s="58">
        <v>0.67636195</v>
      </c>
      <c r="S21" s="58">
        <v>32.363805</v>
      </c>
      <c r="T21" s="58">
        <v>0.0</v>
      </c>
      <c r="U21" s="58">
        <v>1.0</v>
      </c>
      <c r="V21" s="58">
        <v>1.0</v>
      </c>
      <c r="W21" s="58">
        <v>0.0</v>
      </c>
      <c r="X21" s="58">
        <v>0.0</v>
      </c>
      <c r="Y21" s="58">
        <v>0.0</v>
      </c>
      <c r="Z21" s="58">
        <v>1.0</v>
      </c>
      <c r="AA21" s="58" t="s">
        <v>26</v>
      </c>
      <c r="AB21" s="59">
        <v>0.8645018926</v>
      </c>
      <c r="AD21" s="58">
        <v>19.0</v>
      </c>
    </row>
    <row r="22">
      <c r="A22" s="58" t="s">
        <v>103</v>
      </c>
      <c r="B22" s="58">
        <v>20934.0</v>
      </c>
      <c r="C22" s="58">
        <v>0.0</v>
      </c>
      <c r="D22" s="58">
        <v>0.0</v>
      </c>
      <c r="E22" s="58">
        <v>0.0</v>
      </c>
      <c r="F22" s="58">
        <v>0.0</v>
      </c>
      <c r="G22" s="58">
        <v>2.3</v>
      </c>
      <c r="H22" s="58">
        <v>4.8</v>
      </c>
      <c r="I22" s="58">
        <v>1.6</v>
      </c>
      <c r="J22" s="58">
        <v>6.4</v>
      </c>
      <c r="K22" s="58">
        <v>5.2</v>
      </c>
      <c r="L22" s="58">
        <v>20.7</v>
      </c>
      <c r="M22" s="58">
        <v>25.9</v>
      </c>
      <c r="N22" s="58">
        <v>2.5</v>
      </c>
      <c r="O22" s="58">
        <v>21.5</v>
      </c>
      <c r="P22" s="58">
        <v>29.0</v>
      </c>
      <c r="Q22" s="58">
        <v>50.5</v>
      </c>
      <c r="R22" s="58">
        <v>0.54288232</v>
      </c>
      <c r="S22" s="58">
        <v>45.711768</v>
      </c>
      <c r="T22" s="58">
        <v>0.0</v>
      </c>
      <c r="U22" s="58">
        <v>0.0</v>
      </c>
      <c r="V22" s="58">
        <v>0.0</v>
      </c>
      <c r="W22" s="58">
        <v>0.0</v>
      </c>
      <c r="X22" s="58">
        <v>0.0</v>
      </c>
      <c r="Y22" s="58">
        <v>0.0</v>
      </c>
      <c r="Z22" s="58">
        <v>3.0</v>
      </c>
      <c r="AA22" s="58" t="s">
        <v>46</v>
      </c>
      <c r="AB22" s="59">
        <v>0.8010573722</v>
      </c>
      <c r="AD22" s="58">
        <v>20.0</v>
      </c>
    </row>
    <row r="23">
      <c r="A23" s="58" t="s">
        <v>70</v>
      </c>
      <c r="B23" s="58">
        <v>38141.0</v>
      </c>
      <c r="C23" s="58">
        <v>2.0</v>
      </c>
      <c r="D23" s="58">
        <v>0.0</v>
      </c>
      <c r="E23" s="58">
        <v>1.0</v>
      </c>
      <c r="F23" s="58">
        <v>1.0</v>
      </c>
      <c r="G23" s="58">
        <v>1.2</v>
      </c>
      <c r="H23" s="58">
        <v>2.1</v>
      </c>
      <c r="I23" s="58">
        <v>0.5</v>
      </c>
      <c r="J23" s="58">
        <v>2.6</v>
      </c>
      <c r="K23" s="58">
        <v>5.6</v>
      </c>
      <c r="L23" s="58">
        <v>22.5</v>
      </c>
      <c r="M23" s="58">
        <v>28.1</v>
      </c>
      <c r="N23" s="58">
        <v>3.1</v>
      </c>
      <c r="O23" s="58">
        <v>26.2</v>
      </c>
      <c r="P23" s="58">
        <v>31.4</v>
      </c>
      <c r="Q23" s="58">
        <v>57.6</v>
      </c>
      <c r="R23" s="58">
        <v>0.40212377</v>
      </c>
      <c r="S23" s="58">
        <v>59.787623</v>
      </c>
      <c r="T23" s="58">
        <v>1.0</v>
      </c>
      <c r="U23" s="58">
        <v>0.0</v>
      </c>
      <c r="V23" s="58">
        <v>0.0</v>
      </c>
      <c r="W23" s="58">
        <v>0.0</v>
      </c>
      <c r="X23" s="58">
        <v>0.0</v>
      </c>
      <c r="Y23" s="58">
        <v>1.0</v>
      </c>
      <c r="Z23" s="58">
        <v>6.0</v>
      </c>
      <c r="AA23" s="58" t="s">
        <v>13</v>
      </c>
      <c r="AB23" s="59">
        <v>0.7429093986</v>
      </c>
      <c r="AD23" s="58">
        <v>21.0</v>
      </c>
    </row>
    <row r="24">
      <c r="A24" s="58" t="s">
        <v>71</v>
      </c>
      <c r="B24" s="58">
        <v>13653.0</v>
      </c>
      <c r="C24" s="58">
        <v>2.0</v>
      </c>
      <c r="D24" s="58">
        <v>0.0</v>
      </c>
      <c r="E24" s="58">
        <v>1.0</v>
      </c>
      <c r="F24" s="58">
        <v>1.0</v>
      </c>
      <c r="G24" s="58">
        <v>2.1</v>
      </c>
      <c r="H24" s="58">
        <v>4.5</v>
      </c>
      <c r="I24" s="58">
        <v>1.8</v>
      </c>
      <c r="J24" s="58">
        <v>6.3</v>
      </c>
      <c r="K24" s="58">
        <v>6.0</v>
      </c>
      <c r="L24" s="58">
        <v>24.5</v>
      </c>
      <c r="M24" s="58">
        <v>30.5</v>
      </c>
      <c r="N24" s="58">
        <v>2.9</v>
      </c>
      <c r="O24" s="58">
        <v>30.8</v>
      </c>
      <c r="P24" s="58">
        <v>35.0</v>
      </c>
      <c r="Q24" s="58">
        <v>65.8</v>
      </c>
      <c r="R24" s="58">
        <v>0.40495625</v>
      </c>
      <c r="S24" s="58">
        <v>59.504375</v>
      </c>
      <c r="T24" s="58">
        <v>1.0</v>
      </c>
      <c r="U24" s="58">
        <v>0.0</v>
      </c>
      <c r="V24" s="58">
        <v>0.0</v>
      </c>
      <c r="W24" s="58">
        <v>0.0</v>
      </c>
      <c r="X24" s="58">
        <v>0.0</v>
      </c>
      <c r="Y24" s="58">
        <v>1.0</v>
      </c>
      <c r="Z24" s="58">
        <v>6.0</v>
      </c>
      <c r="AA24" s="58" t="s">
        <v>13</v>
      </c>
      <c r="AB24" s="59">
        <v>0.7272593573</v>
      </c>
      <c r="AD24" s="58">
        <v>22.0</v>
      </c>
    </row>
    <row r="25">
      <c r="A25" s="58" t="s">
        <v>81</v>
      </c>
      <c r="B25" s="58">
        <v>21067.0</v>
      </c>
      <c r="C25" s="58">
        <v>2.0</v>
      </c>
      <c r="D25" s="58">
        <v>0.0</v>
      </c>
      <c r="E25" s="58">
        <v>1.0</v>
      </c>
      <c r="F25" s="58">
        <v>1.0</v>
      </c>
      <c r="G25" s="58">
        <v>1.5</v>
      </c>
      <c r="H25" s="58">
        <v>5.6</v>
      </c>
      <c r="I25" s="58">
        <v>3.1</v>
      </c>
      <c r="J25" s="58">
        <v>8.7</v>
      </c>
      <c r="K25" s="58">
        <v>5.0</v>
      </c>
      <c r="L25" s="58">
        <v>21.7</v>
      </c>
      <c r="M25" s="58">
        <v>26.7</v>
      </c>
      <c r="N25" s="58">
        <v>2.8</v>
      </c>
      <c r="O25" s="58">
        <v>26.2</v>
      </c>
      <c r="P25" s="58">
        <v>32.2</v>
      </c>
      <c r="Q25" s="58">
        <v>58.4</v>
      </c>
      <c r="R25" s="58">
        <v>0.43948422</v>
      </c>
      <c r="S25" s="58">
        <v>56.051578</v>
      </c>
      <c r="T25" s="58">
        <v>1.0</v>
      </c>
      <c r="U25" s="58">
        <v>0.0</v>
      </c>
      <c r="V25" s="58">
        <v>0.0</v>
      </c>
      <c r="W25" s="58">
        <v>0.0</v>
      </c>
      <c r="X25" s="58">
        <v>0.0</v>
      </c>
      <c r="Y25" s="58">
        <v>1.0</v>
      </c>
      <c r="Z25" s="58">
        <v>3.0</v>
      </c>
      <c r="AA25" s="58" t="s">
        <v>46</v>
      </c>
      <c r="AB25" s="59">
        <v>0.687701475</v>
      </c>
      <c r="AD25" s="58">
        <v>23.0</v>
      </c>
    </row>
    <row r="26">
      <c r="A26" s="58" t="s">
        <v>33</v>
      </c>
      <c r="B26" s="58">
        <v>30281.0</v>
      </c>
      <c r="C26" s="58">
        <v>3.0</v>
      </c>
      <c r="D26" s="58">
        <v>0.0</v>
      </c>
      <c r="E26" s="58">
        <v>2.0</v>
      </c>
      <c r="F26" s="58">
        <v>2.0</v>
      </c>
      <c r="G26" s="58">
        <v>5.2</v>
      </c>
      <c r="H26" s="58">
        <v>8.8</v>
      </c>
      <c r="I26" s="58">
        <v>3.6</v>
      </c>
      <c r="J26" s="58">
        <v>12.4</v>
      </c>
      <c r="K26" s="58">
        <v>6.4</v>
      </c>
      <c r="L26" s="58">
        <v>23.2</v>
      </c>
      <c r="M26" s="58">
        <v>29.6</v>
      </c>
      <c r="N26" s="58">
        <v>3.9</v>
      </c>
      <c r="O26" s="58">
        <v>26.3</v>
      </c>
      <c r="P26" s="58">
        <v>35.2</v>
      </c>
      <c r="Q26" s="58">
        <v>61.5</v>
      </c>
      <c r="R26" s="58">
        <v>0.47281411</v>
      </c>
      <c r="S26" s="58">
        <v>52.718589</v>
      </c>
      <c r="T26" s="58">
        <v>1.0</v>
      </c>
      <c r="U26" s="58">
        <v>0.0</v>
      </c>
      <c r="V26" s="58">
        <v>0.0</v>
      </c>
      <c r="W26" s="58">
        <v>0.0</v>
      </c>
      <c r="X26" s="58">
        <v>1.0</v>
      </c>
      <c r="Y26" s="58">
        <v>1.0</v>
      </c>
      <c r="Z26" s="58">
        <v>7.0</v>
      </c>
      <c r="AA26" s="58" t="s">
        <v>11</v>
      </c>
      <c r="AB26" s="59">
        <v>0.6934406519</v>
      </c>
      <c r="AD26" s="58">
        <v>24.0</v>
      </c>
    </row>
    <row r="27">
      <c r="A27" s="58" t="s">
        <v>94</v>
      </c>
      <c r="B27" s="58">
        <v>46340.0</v>
      </c>
      <c r="C27" s="58">
        <v>1.0</v>
      </c>
      <c r="D27" s="58">
        <v>0.0</v>
      </c>
      <c r="E27" s="58">
        <v>1.0</v>
      </c>
      <c r="F27" s="58">
        <v>1.0</v>
      </c>
      <c r="G27" s="58">
        <v>2.8</v>
      </c>
      <c r="H27" s="58">
        <v>4.2</v>
      </c>
      <c r="I27" s="58">
        <v>1.3</v>
      </c>
      <c r="J27" s="58">
        <v>5.5</v>
      </c>
      <c r="K27" s="58">
        <v>5.7</v>
      </c>
      <c r="L27" s="58">
        <v>22.2</v>
      </c>
      <c r="M27" s="58">
        <v>27.9</v>
      </c>
      <c r="N27" s="58">
        <v>3.4</v>
      </c>
      <c r="O27" s="58">
        <v>24.1</v>
      </c>
      <c r="P27" s="58">
        <v>28.8</v>
      </c>
      <c r="Q27" s="58">
        <v>52.9</v>
      </c>
      <c r="R27" s="58">
        <v>0.54608753</v>
      </c>
      <c r="S27" s="58">
        <v>45.391247</v>
      </c>
      <c r="T27" s="58">
        <v>0.0</v>
      </c>
      <c r="U27" s="58">
        <v>0.0</v>
      </c>
      <c r="V27" s="58">
        <v>0.0</v>
      </c>
      <c r="W27" s="58">
        <v>0.0</v>
      </c>
      <c r="X27" s="58">
        <v>0.0</v>
      </c>
      <c r="Y27" s="58">
        <v>1.0</v>
      </c>
      <c r="Z27" s="58">
        <v>4.0</v>
      </c>
      <c r="AA27" s="58" t="s">
        <v>23</v>
      </c>
      <c r="AB27" s="59">
        <v>0.7547966401</v>
      </c>
      <c r="AD27" s="58">
        <v>25.0</v>
      </c>
    </row>
    <row r="28">
      <c r="A28" s="58" t="s">
        <v>29</v>
      </c>
      <c r="B28" s="58">
        <v>5972.0</v>
      </c>
      <c r="C28" s="58">
        <v>3.0</v>
      </c>
      <c r="D28" s="58">
        <v>0.0</v>
      </c>
      <c r="E28" s="58">
        <v>2.0</v>
      </c>
      <c r="F28" s="58">
        <v>2.0</v>
      </c>
      <c r="G28" s="58">
        <v>1.2</v>
      </c>
      <c r="H28" s="58">
        <v>2.3</v>
      </c>
      <c r="I28" s="58">
        <v>1.2</v>
      </c>
      <c r="J28" s="58">
        <v>3.5</v>
      </c>
      <c r="K28" s="58">
        <v>5.1</v>
      </c>
      <c r="L28" s="58">
        <v>21.8</v>
      </c>
      <c r="M28" s="58">
        <v>26.9</v>
      </c>
      <c r="N28" s="58">
        <v>4.2</v>
      </c>
      <c r="O28" s="58">
        <v>26.5</v>
      </c>
      <c r="P28" s="58">
        <v>34.1</v>
      </c>
      <c r="Q28" s="58">
        <v>60.6</v>
      </c>
      <c r="R28" s="58">
        <v>0.35184552</v>
      </c>
      <c r="S28" s="58">
        <v>64.815448</v>
      </c>
      <c r="T28" s="58">
        <v>1.0</v>
      </c>
      <c r="U28" s="58">
        <v>0.0</v>
      </c>
      <c r="V28" s="58">
        <v>0.0</v>
      </c>
      <c r="W28" s="58">
        <v>0.0</v>
      </c>
      <c r="X28" s="58">
        <v>1.0</v>
      </c>
      <c r="Y28" s="58">
        <v>1.0</v>
      </c>
      <c r="Z28" s="58">
        <v>9.0</v>
      </c>
      <c r="AA28" s="58" t="s">
        <v>15</v>
      </c>
      <c r="AB28" s="59">
        <v>0.7194121668</v>
      </c>
      <c r="AD28" s="58">
        <v>26.0</v>
      </c>
    </row>
    <row r="29">
      <c r="A29" s="58" t="s">
        <v>51</v>
      </c>
      <c r="B29" s="58">
        <v>1265843.0</v>
      </c>
      <c r="C29" s="58">
        <v>3.0</v>
      </c>
      <c r="D29" s="58">
        <v>2.0</v>
      </c>
      <c r="E29" s="58">
        <v>1.0</v>
      </c>
      <c r="F29" s="58">
        <v>3.0</v>
      </c>
      <c r="G29" s="58">
        <v>14.1</v>
      </c>
      <c r="H29" s="58">
        <v>18.3</v>
      </c>
      <c r="I29" s="58">
        <v>7.4</v>
      </c>
      <c r="J29" s="58">
        <v>25.7</v>
      </c>
      <c r="K29" s="58">
        <v>6.4</v>
      </c>
      <c r="L29" s="58">
        <v>17.3</v>
      </c>
      <c r="M29" s="58">
        <v>23.7</v>
      </c>
      <c r="N29" s="58">
        <v>4.1</v>
      </c>
      <c r="O29" s="58">
        <v>21.5</v>
      </c>
      <c r="P29" s="58">
        <v>25.6</v>
      </c>
      <c r="Q29" s="58">
        <v>47.1</v>
      </c>
      <c r="R29" s="58">
        <v>0.62781501</v>
      </c>
      <c r="S29" s="58">
        <v>37.218499</v>
      </c>
      <c r="T29" s="58">
        <v>0.0</v>
      </c>
      <c r="U29" s="58">
        <v>1.0</v>
      </c>
      <c r="V29" s="58">
        <v>1.0</v>
      </c>
      <c r="W29" s="58">
        <v>0.0</v>
      </c>
      <c r="X29" s="58">
        <v>1.0</v>
      </c>
      <c r="Y29" s="58">
        <v>0.0</v>
      </c>
      <c r="Z29" s="58">
        <v>1.0</v>
      </c>
      <c r="AA29" s="58" t="s">
        <v>26</v>
      </c>
      <c r="AB29" s="59">
        <v>0.8268677846</v>
      </c>
      <c r="AD29" s="58">
        <v>27.0</v>
      </c>
    </row>
    <row r="30">
      <c r="A30" s="58" t="s">
        <v>96</v>
      </c>
      <c r="B30" s="58">
        <v>18600.0</v>
      </c>
      <c r="C30" s="58">
        <v>1.0</v>
      </c>
      <c r="D30" s="58">
        <v>0.0</v>
      </c>
      <c r="E30" s="58">
        <v>1.0</v>
      </c>
      <c r="F30" s="58">
        <v>1.0</v>
      </c>
      <c r="G30" s="58">
        <v>1.1</v>
      </c>
      <c r="H30" s="58">
        <v>2.4</v>
      </c>
      <c r="I30" s="58">
        <v>0.0</v>
      </c>
      <c r="J30" s="58">
        <v>2.4</v>
      </c>
      <c r="K30" s="58">
        <v>5.1</v>
      </c>
      <c r="L30" s="58">
        <v>22.8</v>
      </c>
      <c r="M30" s="58">
        <v>27.9</v>
      </c>
      <c r="N30" s="58">
        <v>2.0</v>
      </c>
      <c r="O30" s="58">
        <v>25.1</v>
      </c>
      <c r="P30" s="58">
        <v>33.2</v>
      </c>
      <c r="Q30" s="58">
        <v>58.3</v>
      </c>
      <c r="R30" s="58">
        <v>0.50154933</v>
      </c>
      <c r="S30" s="58">
        <v>49.845067</v>
      </c>
      <c r="T30" s="58">
        <v>0.0</v>
      </c>
      <c r="U30" s="58">
        <v>0.0</v>
      </c>
      <c r="V30" s="58">
        <v>0.0</v>
      </c>
      <c r="W30" s="58">
        <v>0.0</v>
      </c>
      <c r="X30" s="58">
        <v>0.0</v>
      </c>
      <c r="Y30" s="58">
        <v>1.0</v>
      </c>
      <c r="Z30" s="58">
        <v>3.0</v>
      </c>
      <c r="AA30" s="58" t="s">
        <v>46</v>
      </c>
      <c r="AB30" s="59">
        <v>0.8075020386</v>
      </c>
      <c r="AD30" s="58">
        <v>28.0</v>
      </c>
    </row>
    <row r="31">
      <c r="A31" s="58" t="s">
        <v>89</v>
      </c>
      <c r="B31" s="58">
        <v>21491.0</v>
      </c>
      <c r="C31" s="58">
        <v>1.0</v>
      </c>
      <c r="D31" s="58">
        <v>0.0</v>
      </c>
      <c r="E31" s="58">
        <v>1.0</v>
      </c>
      <c r="F31" s="58">
        <v>1.0</v>
      </c>
      <c r="G31" s="58">
        <v>1.4</v>
      </c>
      <c r="H31" s="58">
        <v>2.7</v>
      </c>
      <c r="I31" s="58">
        <v>1.1</v>
      </c>
      <c r="J31" s="58">
        <v>3.8</v>
      </c>
      <c r="K31" s="58">
        <v>6.3</v>
      </c>
      <c r="L31" s="58">
        <v>23.5</v>
      </c>
      <c r="M31" s="58">
        <v>29.8</v>
      </c>
      <c r="N31" s="58">
        <v>3.4</v>
      </c>
      <c r="O31" s="58">
        <v>26.0</v>
      </c>
      <c r="P31" s="58">
        <v>37.6</v>
      </c>
      <c r="Q31" s="58">
        <v>63.6</v>
      </c>
      <c r="R31" s="58">
        <v>0.49325011</v>
      </c>
      <c r="S31" s="58">
        <v>50.674989</v>
      </c>
      <c r="T31" s="58">
        <v>0.0</v>
      </c>
      <c r="U31" s="58">
        <v>0.0</v>
      </c>
      <c r="V31" s="58">
        <v>0.0</v>
      </c>
      <c r="W31" s="58">
        <v>0.0</v>
      </c>
      <c r="X31" s="58">
        <v>0.0</v>
      </c>
      <c r="Y31" s="58">
        <v>1.0</v>
      </c>
      <c r="Z31" s="58">
        <v>7.0</v>
      </c>
      <c r="AA31" s="58" t="s">
        <v>11</v>
      </c>
      <c r="AB31" s="59">
        <v>0.733246238</v>
      </c>
      <c r="AD31" s="58">
        <v>29.0</v>
      </c>
    </row>
    <row r="32">
      <c r="A32" s="58" t="s">
        <v>87</v>
      </c>
      <c r="B32" s="58">
        <v>40596.0</v>
      </c>
      <c r="C32" s="58">
        <v>2.0</v>
      </c>
      <c r="D32" s="58">
        <v>0.0</v>
      </c>
      <c r="E32" s="58">
        <v>2.0</v>
      </c>
      <c r="F32" s="58">
        <v>2.0</v>
      </c>
      <c r="G32" s="58">
        <v>1.6</v>
      </c>
      <c r="H32" s="58">
        <v>2.5</v>
      </c>
      <c r="I32" s="58">
        <v>0.4</v>
      </c>
      <c r="J32" s="58">
        <v>2.9</v>
      </c>
      <c r="K32" s="58">
        <v>5.5</v>
      </c>
      <c r="L32" s="58">
        <v>22.7</v>
      </c>
      <c r="M32" s="58">
        <v>28.2</v>
      </c>
      <c r="N32" s="58">
        <v>4.6</v>
      </c>
      <c r="O32" s="58">
        <v>22.9</v>
      </c>
      <c r="P32" s="58">
        <v>29.5</v>
      </c>
      <c r="Q32" s="58">
        <v>52.4</v>
      </c>
      <c r="R32" s="58">
        <v>0.49195145</v>
      </c>
      <c r="S32" s="58">
        <v>50.804855</v>
      </c>
      <c r="T32" s="58">
        <v>0.0</v>
      </c>
      <c r="U32" s="58">
        <v>0.0</v>
      </c>
      <c r="V32" s="58">
        <v>0.0</v>
      </c>
      <c r="W32" s="58">
        <v>0.0</v>
      </c>
      <c r="X32" s="58">
        <v>1.0</v>
      </c>
      <c r="Y32" s="58">
        <v>1.0</v>
      </c>
      <c r="Z32" s="58">
        <v>1.0</v>
      </c>
      <c r="AA32" s="58" t="s">
        <v>26</v>
      </c>
      <c r="AB32" s="59">
        <v>0.7113461138</v>
      </c>
      <c r="AD32" s="58">
        <v>30.0</v>
      </c>
    </row>
    <row r="33">
      <c r="A33" s="58" t="s">
        <v>72</v>
      </c>
      <c r="B33" s="58">
        <v>45130.0</v>
      </c>
      <c r="C33" s="58">
        <v>2.0</v>
      </c>
      <c r="D33" s="58">
        <v>0.0</v>
      </c>
      <c r="E33" s="58">
        <v>2.0</v>
      </c>
      <c r="F33" s="58">
        <v>2.0</v>
      </c>
      <c r="G33" s="58">
        <v>1.1</v>
      </c>
      <c r="H33" s="58">
        <v>2.1</v>
      </c>
      <c r="I33" s="58">
        <v>0.5</v>
      </c>
      <c r="J33" s="58">
        <v>2.6</v>
      </c>
      <c r="K33" s="58">
        <v>6.2</v>
      </c>
      <c r="L33" s="58">
        <v>23.5</v>
      </c>
      <c r="M33" s="58">
        <v>29.7</v>
      </c>
      <c r="N33" s="58">
        <v>4.9</v>
      </c>
      <c r="O33" s="58">
        <v>27.8</v>
      </c>
      <c r="P33" s="58">
        <v>33.5</v>
      </c>
      <c r="Q33" s="58">
        <v>61.3</v>
      </c>
      <c r="R33" s="58">
        <v>0.48032802</v>
      </c>
      <c r="S33" s="58">
        <v>51.967198</v>
      </c>
      <c r="T33" s="58">
        <v>0.0</v>
      </c>
      <c r="U33" s="58">
        <v>0.0</v>
      </c>
      <c r="V33" s="58">
        <v>0.0</v>
      </c>
      <c r="W33" s="58">
        <v>0.0</v>
      </c>
      <c r="X33" s="58">
        <v>1.0</v>
      </c>
      <c r="Y33" s="58">
        <v>1.0</v>
      </c>
      <c r="Z33" s="58">
        <v>6.0</v>
      </c>
      <c r="AA33" s="58" t="s">
        <v>13</v>
      </c>
      <c r="AB33" s="59">
        <v>0.699082277</v>
      </c>
      <c r="AD33" s="58">
        <v>31.0</v>
      </c>
    </row>
    <row r="34">
      <c r="A34" s="58" t="s">
        <v>90</v>
      </c>
      <c r="B34" s="58">
        <v>9846.0</v>
      </c>
      <c r="C34" s="58">
        <v>1.0</v>
      </c>
      <c r="D34" s="58">
        <v>0.0</v>
      </c>
      <c r="E34" s="58">
        <v>1.0</v>
      </c>
      <c r="F34" s="58">
        <v>1.0</v>
      </c>
      <c r="G34" s="58">
        <v>2.8</v>
      </c>
      <c r="H34" s="58">
        <v>5.5</v>
      </c>
      <c r="I34" s="58">
        <v>1.6</v>
      </c>
      <c r="J34" s="58">
        <v>7.1</v>
      </c>
      <c r="K34" s="58">
        <v>5.3</v>
      </c>
      <c r="L34" s="58">
        <v>22.1</v>
      </c>
      <c r="M34" s="58">
        <v>27.4</v>
      </c>
      <c r="N34" s="58">
        <v>3.1</v>
      </c>
      <c r="O34" s="58">
        <v>27.4</v>
      </c>
      <c r="P34" s="58">
        <v>34.8</v>
      </c>
      <c r="Q34" s="58">
        <v>62.2</v>
      </c>
      <c r="R34" s="58">
        <v>0.52197581</v>
      </c>
      <c r="S34" s="58">
        <v>47.802419</v>
      </c>
      <c r="T34" s="58">
        <v>0.0</v>
      </c>
      <c r="U34" s="58">
        <v>0.0</v>
      </c>
      <c r="V34" s="58">
        <v>0.0</v>
      </c>
      <c r="W34" s="58">
        <v>0.0</v>
      </c>
      <c r="X34" s="58">
        <v>0.0</v>
      </c>
      <c r="Y34" s="58">
        <v>1.0</v>
      </c>
      <c r="Z34" s="58">
        <v>7.0</v>
      </c>
      <c r="AA34" s="58" t="s">
        <v>11</v>
      </c>
      <c r="AB34" s="59">
        <v>0.7455645161</v>
      </c>
      <c r="AD34" s="58">
        <v>32.0</v>
      </c>
    </row>
    <row r="35">
      <c r="A35" s="58" t="s">
        <v>37</v>
      </c>
      <c r="B35" s="58">
        <v>16337.0</v>
      </c>
      <c r="C35" s="58">
        <v>3.0</v>
      </c>
      <c r="D35" s="58">
        <v>0.0</v>
      </c>
      <c r="E35" s="58">
        <v>2.0</v>
      </c>
      <c r="F35" s="58">
        <v>2.0</v>
      </c>
      <c r="G35" s="58">
        <v>1.1</v>
      </c>
      <c r="H35" s="58">
        <v>2.4</v>
      </c>
      <c r="I35" s="58">
        <v>0.8</v>
      </c>
      <c r="J35" s="58">
        <v>3.2</v>
      </c>
      <c r="K35" s="58">
        <v>6.2</v>
      </c>
      <c r="L35" s="58">
        <v>25.6</v>
      </c>
      <c r="M35" s="58">
        <v>31.8</v>
      </c>
      <c r="N35" s="58">
        <v>4.6</v>
      </c>
      <c r="O35" s="58">
        <v>27.5</v>
      </c>
      <c r="P35" s="58">
        <v>32.8</v>
      </c>
      <c r="Q35" s="58">
        <v>60.3</v>
      </c>
      <c r="R35" s="58">
        <v>0.35798948</v>
      </c>
      <c r="S35" s="58">
        <v>64.201052</v>
      </c>
      <c r="T35" s="58">
        <v>1.0</v>
      </c>
      <c r="U35" s="58">
        <v>0.0</v>
      </c>
      <c r="V35" s="58">
        <v>0.0</v>
      </c>
      <c r="W35" s="58">
        <v>0.0</v>
      </c>
      <c r="X35" s="58">
        <v>1.0</v>
      </c>
      <c r="Y35" s="58">
        <v>1.0</v>
      </c>
      <c r="Z35" s="58">
        <v>6.0</v>
      </c>
      <c r="AA35" s="58" t="s">
        <v>13</v>
      </c>
      <c r="AB35" s="59">
        <v>0.5670913355</v>
      </c>
      <c r="AD35" s="58">
        <v>33.0</v>
      </c>
    </row>
    <row r="36">
      <c r="A36" s="58" t="s">
        <v>22</v>
      </c>
      <c r="B36" s="58">
        <v>43199.0</v>
      </c>
      <c r="C36" s="58">
        <v>4.0</v>
      </c>
      <c r="D36" s="58">
        <v>2.0</v>
      </c>
      <c r="E36" s="58">
        <v>1.0</v>
      </c>
      <c r="F36" s="58">
        <v>3.0</v>
      </c>
      <c r="G36" s="58">
        <v>8.3</v>
      </c>
      <c r="H36" s="58">
        <v>14.4</v>
      </c>
      <c r="I36" s="58">
        <v>5.4</v>
      </c>
      <c r="J36" s="58">
        <v>19.8</v>
      </c>
      <c r="K36" s="58">
        <v>7.3</v>
      </c>
      <c r="L36" s="58">
        <v>20.9</v>
      </c>
      <c r="M36" s="58">
        <v>28.2</v>
      </c>
      <c r="N36" s="58">
        <v>3.0</v>
      </c>
      <c r="O36" s="58">
        <v>26.3</v>
      </c>
      <c r="P36" s="58">
        <v>34.4</v>
      </c>
      <c r="Q36" s="58">
        <v>60.7</v>
      </c>
      <c r="R36" s="58">
        <v>0.43575365</v>
      </c>
      <c r="S36" s="58">
        <v>56.424635</v>
      </c>
      <c r="T36" s="58">
        <v>1.0</v>
      </c>
      <c r="U36" s="58">
        <v>1.0</v>
      </c>
      <c r="V36" s="58">
        <v>1.0</v>
      </c>
      <c r="W36" s="58">
        <v>0.0</v>
      </c>
      <c r="X36" s="58">
        <v>0.0</v>
      </c>
      <c r="Y36" s="58">
        <v>1.0</v>
      </c>
      <c r="Z36" s="58">
        <v>4.0</v>
      </c>
      <c r="AA36" s="58" t="s">
        <v>23</v>
      </c>
      <c r="AB36" s="59">
        <v>0.7504993863</v>
      </c>
      <c r="AD36" s="58">
        <v>34.0</v>
      </c>
    </row>
    <row r="37">
      <c r="A37" s="58" t="s">
        <v>56</v>
      </c>
      <c r="B37" s="58">
        <v>4298.0</v>
      </c>
      <c r="C37" s="58">
        <v>2.0</v>
      </c>
      <c r="D37" s="58">
        <v>0.0</v>
      </c>
      <c r="E37" s="58">
        <v>1.0</v>
      </c>
      <c r="F37" s="58">
        <v>1.0</v>
      </c>
      <c r="G37" s="58">
        <v>2.5</v>
      </c>
      <c r="H37" s="58">
        <v>2.4</v>
      </c>
      <c r="I37" s="58">
        <v>0.0</v>
      </c>
      <c r="J37" s="58">
        <v>2.4</v>
      </c>
      <c r="K37" s="58">
        <v>5.0</v>
      </c>
      <c r="L37" s="58">
        <v>24.7</v>
      </c>
      <c r="M37" s="58">
        <v>29.7</v>
      </c>
      <c r="N37" s="58">
        <v>2.8</v>
      </c>
      <c r="O37" s="58">
        <v>29.3</v>
      </c>
      <c r="P37" s="58">
        <v>33.0</v>
      </c>
      <c r="Q37" s="58">
        <v>62.3</v>
      </c>
      <c r="R37" s="58">
        <v>0.30317073</v>
      </c>
      <c r="S37" s="58">
        <v>69.682927</v>
      </c>
      <c r="T37" s="58">
        <v>1.0</v>
      </c>
      <c r="U37" s="58">
        <v>0.0</v>
      </c>
      <c r="V37" s="58">
        <v>0.0</v>
      </c>
      <c r="W37" s="58">
        <v>0.0</v>
      </c>
      <c r="X37" s="58">
        <v>0.0</v>
      </c>
      <c r="Y37" s="58">
        <v>1.0</v>
      </c>
      <c r="Z37" s="58">
        <v>9.0</v>
      </c>
      <c r="AA37" s="58" t="s">
        <v>15</v>
      </c>
      <c r="AB37" s="59">
        <v>0.5846341463</v>
      </c>
      <c r="AD37" s="58">
        <v>35.0</v>
      </c>
    </row>
    <row r="38">
      <c r="A38" s="58" t="s">
        <v>38</v>
      </c>
      <c r="B38" s="58">
        <v>12229.0</v>
      </c>
      <c r="C38" s="58">
        <v>3.0</v>
      </c>
      <c r="D38" s="58">
        <v>0.0</v>
      </c>
      <c r="E38" s="58">
        <v>2.0</v>
      </c>
      <c r="F38" s="58">
        <v>2.0</v>
      </c>
      <c r="G38" s="58">
        <v>5.8</v>
      </c>
      <c r="H38" s="58">
        <v>3.7</v>
      </c>
      <c r="I38" s="58">
        <v>1.0</v>
      </c>
      <c r="J38" s="58">
        <v>4.7</v>
      </c>
      <c r="K38" s="58">
        <v>5.8</v>
      </c>
      <c r="L38" s="58">
        <v>25.7</v>
      </c>
      <c r="M38" s="58">
        <v>31.5</v>
      </c>
      <c r="N38" s="58">
        <v>6.4</v>
      </c>
      <c r="O38" s="58">
        <v>30.5</v>
      </c>
      <c r="P38" s="58">
        <v>33.7</v>
      </c>
      <c r="Q38" s="58">
        <v>64.2</v>
      </c>
      <c r="R38" s="58">
        <v>0.43807358</v>
      </c>
      <c r="S38" s="58">
        <v>56.192642</v>
      </c>
      <c r="T38" s="58">
        <v>1.0</v>
      </c>
      <c r="U38" s="58">
        <v>0.0</v>
      </c>
      <c r="V38" s="58">
        <v>0.0</v>
      </c>
      <c r="W38" s="58">
        <v>0.0</v>
      </c>
      <c r="X38" s="58">
        <v>1.0</v>
      </c>
      <c r="Y38" s="58">
        <v>1.0</v>
      </c>
      <c r="Z38" s="58">
        <v>6.0</v>
      </c>
      <c r="AA38" s="58" t="s">
        <v>13</v>
      </c>
      <c r="AB38" s="59">
        <v>0.6934946804</v>
      </c>
      <c r="AD38" s="58">
        <v>36.0</v>
      </c>
    </row>
    <row r="39">
      <c r="A39" s="58" t="s">
        <v>57</v>
      </c>
      <c r="B39" s="58">
        <v>6623.0</v>
      </c>
      <c r="C39" s="58">
        <v>2.0</v>
      </c>
      <c r="D39" s="58">
        <v>0.0</v>
      </c>
      <c r="E39" s="58">
        <v>1.0</v>
      </c>
      <c r="F39" s="58">
        <v>1.0</v>
      </c>
      <c r="G39" s="58">
        <v>2.6</v>
      </c>
      <c r="H39" s="58">
        <v>4.0</v>
      </c>
      <c r="I39" s="58">
        <v>1.2</v>
      </c>
      <c r="J39" s="58">
        <v>5.2</v>
      </c>
      <c r="K39" s="58">
        <v>5.8</v>
      </c>
      <c r="L39" s="58">
        <v>22.1</v>
      </c>
      <c r="M39" s="58">
        <v>27.9</v>
      </c>
      <c r="N39" s="58">
        <v>2.3</v>
      </c>
      <c r="O39" s="58">
        <v>29.2</v>
      </c>
      <c r="P39" s="58">
        <v>34.0</v>
      </c>
      <c r="Q39" s="58">
        <v>63.2</v>
      </c>
      <c r="R39" s="58">
        <v>0.47608991</v>
      </c>
      <c r="S39" s="58">
        <v>52.391009</v>
      </c>
      <c r="T39" s="58">
        <v>1.0</v>
      </c>
      <c r="U39" s="58">
        <v>0.0</v>
      </c>
      <c r="V39" s="58">
        <v>0.0</v>
      </c>
      <c r="W39" s="58">
        <v>0.0</v>
      </c>
      <c r="X39" s="58">
        <v>0.0</v>
      </c>
      <c r="Y39" s="58">
        <v>1.0</v>
      </c>
      <c r="Z39" s="58">
        <v>9.0</v>
      </c>
      <c r="AA39" s="58" t="s">
        <v>15</v>
      </c>
      <c r="AB39" s="59">
        <v>0.7331422537</v>
      </c>
      <c r="AD39" s="58">
        <v>37.0</v>
      </c>
    </row>
    <row r="40">
      <c r="A40" s="58" t="s">
        <v>39</v>
      </c>
      <c r="B40" s="58">
        <v>10641.0</v>
      </c>
      <c r="C40" s="58">
        <v>3.0</v>
      </c>
      <c r="D40" s="58">
        <v>0.0</v>
      </c>
      <c r="E40" s="58">
        <v>2.0</v>
      </c>
      <c r="F40" s="58">
        <v>2.0</v>
      </c>
      <c r="G40" s="58">
        <v>1.9</v>
      </c>
      <c r="H40" s="58">
        <v>2.3</v>
      </c>
      <c r="I40" s="58">
        <v>0.0</v>
      </c>
      <c r="J40" s="58">
        <v>2.3</v>
      </c>
      <c r="K40" s="58">
        <v>6.5</v>
      </c>
      <c r="L40" s="58">
        <v>24.3</v>
      </c>
      <c r="M40" s="58">
        <v>30.8</v>
      </c>
      <c r="N40" s="58">
        <v>3.9</v>
      </c>
      <c r="O40" s="58">
        <v>29.7</v>
      </c>
      <c r="P40" s="58">
        <v>32.2</v>
      </c>
      <c r="Q40" s="58">
        <v>61.9</v>
      </c>
      <c r="R40" s="58">
        <v>0.44194175</v>
      </c>
      <c r="S40" s="58">
        <v>55.805825</v>
      </c>
      <c r="T40" s="58">
        <v>1.0</v>
      </c>
      <c r="U40" s="58">
        <v>0.0</v>
      </c>
      <c r="V40" s="58">
        <v>0.0</v>
      </c>
      <c r="W40" s="58">
        <v>0.0</v>
      </c>
      <c r="X40" s="58">
        <v>1.0</v>
      </c>
      <c r="Y40" s="58">
        <v>1.0</v>
      </c>
      <c r="Z40" s="58">
        <v>6.0</v>
      </c>
      <c r="AA40" s="58" t="s">
        <v>13</v>
      </c>
      <c r="AB40" s="59">
        <v>0.7244660194</v>
      </c>
      <c r="AD40" s="58">
        <v>38.0</v>
      </c>
    </row>
    <row r="41">
      <c r="A41" s="58" t="s">
        <v>14</v>
      </c>
      <c r="B41" s="58">
        <v>3740.0</v>
      </c>
      <c r="C41" s="58">
        <v>4.0</v>
      </c>
      <c r="D41" s="58">
        <v>0.0</v>
      </c>
      <c r="E41" s="58">
        <v>3.0</v>
      </c>
      <c r="F41" s="58">
        <v>3.0</v>
      </c>
      <c r="G41" s="58">
        <v>0.0</v>
      </c>
      <c r="H41" s="58">
        <v>0.0</v>
      </c>
      <c r="I41" s="58">
        <v>0.0</v>
      </c>
      <c r="J41" s="58">
        <v>0.0</v>
      </c>
      <c r="K41" s="58">
        <v>6.5</v>
      </c>
      <c r="L41" s="58">
        <v>25.4</v>
      </c>
      <c r="M41" s="58">
        <v>31.9</v>
      </c>
      <c r="N41" s="58">
        <v>4.7</v>
      </c>
      <c r="O41" s="58">
        <v>32.6</v>
      </c>
      <c r="P41" s="58">
        <v>32.7</v>
      </c>
      <c r="Q41" s="58">
        <v>65.3</v>
      </c>
      <c r="R41" s="58">
        <v>0.27444711</v>
      </c>
      <c r="S41" s="58">
        <v>72.555289</v>
      </c>
      <c r="T41" s="58">
        <v>1.0</v>
      </c>
      <c r="U41" s="58">
        <v>0.0</v>
      </c>
      <c r="V41" s="58">
        <v>0.0</v>
      </c>
      <c r="W41" s="58">
        <v>1.0</v>
      </c>
      <c r="X41" s="58">
        <v>1.0</v>
      </c>
      <c r="Y41" s="58">
        <v>1.0</v>
      </c>
      <c r="Z41" s="58">
        <v>9.0</v>
      </c>
      <c r="AA41" s="58" t="s">
        <v>15</v>
      </c>
      <c r="AB41" s="59">
        <v>0.4524380496</v>
      </c>
      <c r="AD41" s="58">
        <v>39.0</v>
      </c>
    </row>
    <row r="42">
      <c r="A42" s="58" t="s">
        <v>100</v>
      </c>
      <c r="B42" s="58">
        <v>28887.0</v>
      </c>
      <c r="C42" s="58">
        <v>1.0</v>
      </c>
      <c r="D42" s="58">
        <v>0.0</v>
      </c>
      <c r="E42" s="58">
        <v>1.0</v>
      </c>
      <c r="F42" s="58">
        <v>1.0</v>
      </c>
      <c r="G42" s="58">
        <v>2.8</v>
      </c>
      <c r="H42" s="58">
        <v>6.0</v>
      </c>
      <c r="I42" s="58">
        <v>2.1</v>
      </c>
      <c r="J42" s="58">
        <v>8.1</v>
      </c>
      <c r="K42" s="58">
        <v>6.1</v>
      </c>
      <c r="L42" s="58">
        <v>22.0</v>
      </c>
      <c r="M42" s="58">
        <v>28.1</v>
      </c>
      <c r="N42" s="58">
        <v>3.6</v>
      </c>
      <c r="O42" s="58">
        <v>24.9</v>
      </c>
      <c r="P42" s="58">
        <v>28.7</v>
      </c>
      <c r="Q42" s="58">
        <v>53.6</v>
      </c>
      <c r="R42" s="58">
        <v>0.52076237</v>
      </c>
      <c r="S42" s="58">
        <v>47.923763</v>
      </c>
      <c r="T42" s="58">
        <v>0.0</v>
      </c>
      <c r="U42" s="58">
        <v>0.0</v>
      </c>
      <c r="V42" s="58">
        <v>0.0</v>
      </c>
      <c r="W42" s="58">
        <v>0.0</v>
      </c>
      <c r="X42" s="58">
        <v>0.0</v>
      </c>
      <c r="Y42" s="58">
        <v>1.0</v>
      </c>
      <c r="Z42" s="58">
        <v>1.0</v>
      </c>
      <c r="AA42" s="58" t="s">
        <v>26</v>
      </c>
      <c r="AB42" s="59">
        <v>0.7353431408</v>
      </c>
      <c r="AD42" s="58">
        <v>40.0</v>
      </c>
    </row>
    <row r="43">
      <c r="A43" s="58" t="s">
        <v>58</v>
      </c>
      <c r="B43" s="58">
        <v>5639.0</v>
      </c>
      <c r="C43" s="58">
        <v>2.0</v>
      </c>
      <c r="D43" s="58">
        <v>0.0</v>
      </c>
      <c r="E43" s="58">
        <v>1.0</v>
      </c>
      <c r="F43" s="58">
        <v>1.0</v>
      </c>
      <c r="G43" s="58">
        <v>0.7</v>
      </c>
      <c r="H43" s="58">
        <v>1.0</v>
      </c>
      <c r="I43" s="58">
        <v>0.0</v>
      </c>
      <c r="J43" s="58">
        <v>1.0</v>
      </c>
      <c r="K43" s="58">
        <v>5.0</v>
      </c>
      <c r="L43" s="58">
        <v>24.2</v>
      </c>
      <c r="M43" s="58">
        <v>29.2</v>
      </c>
      <c r="N43" s="58">
        <v>2.6</v>
      </c>
      <c r="O43" s="58">
        <v>29.9</v>
      </c>
      <c r="P43" s="58">
        <v>29.8</v>
      </c>
      <c r="Q43" s="58">
        <v>59.7</v>
      </c>
      <c r="R43" s="58">
        <v>0.39731981</v>
      </c>
      <c r="S43" s="58">
        <v>60.268019</v>
      </c>
      <c r="T43" s="58">
        <v>1.0</v>
      </c>
      <c r="U43" s="58">
        <v>0.0</v>
      </c>
      <c r="V43" s="58">
        <v>0.0</v>
      </c>
      <c r="W43" s="58">
        <v>0.0</v>
      </c>
      <c r="X43" s="58">
        <v>0.0</v>
      </c>
      <c r="Y43" s="58">
        <v>1.0</v>
      </c>
      <c r="Z43" s="58">
        <v>9.0</v>
      </c>
      <c r="AA43" s="58" t="s">
        <v>15</v>
      </c>
      <c r="AB43" s="59">
        <v>0.6847156827</v>
      </c>
      <c r="AD43" s="58">
        <v>41.0</v>
      </c>
    </row>
    <row r="44">
      <c r="A44" s="58" t="s">
        <v>91</v>
      </c>
      <c r="B44" s="58">
        <v>25474.0</v>
      </c>
      <c r="C44" s="58">
        <v>1.0</v>
      </c>
      <c r="D44" s="58">
        <v>0.0</v>
      </c>
      <c r="E44" s="58">
        <v>1.0</v>
      </c>
      <c r="F44" s="58">
        <v>1.0</v>
      </c>
      <c r="G44" s="58">
        <v>7.2</v>
      </c>
      <c r="H44" s="58">
        <v>10.5</v>
      </c>
      <c r="I44" s="58">
        <v>4.1</v>
      </c>
      <c r="J44" s="58">
        <v>14.6</v>
      </c>
      <c r="K44" s="58">
        <v>5.6</v>
      </c>
      <c r="L44" s="58">
        <v>20.1</v>
      </c>
      <c r="M44" s="58">
        <v>25.7</v>
      </c>
      <c r="N44" s="58">
        <v>3.5</v>
      </c>
      <c r="O44" s="58">
        <v>27.0</v>
      </c>
      <c r="P44" s="58">
        <v>34.8</v>
      </c>
      <c r="Q44" s="58">
        <v>61.8</v>
      </c>
      <c r="R44" s="58">
        <v>0.53565465</v>
      </c>
      <c r="S44" s="58">
        <v>46.434535</v>
      </c>
      <c r="T44" s="58">
        <v>0.0</v>
      </c>
      <c r="U44" s="58">
        <v>0.0</v>
      </c>
      <c r="V44" s="58">
        <v>0.0</v>
      </c>
      <c r="W44" s="58">
        <v>0.0</v>
      </c>
      <c r="X44" s="58">
        <v>0.0</v>
      </c>
      <c r="Y44" s="58">
        <v>1.0</v>
      </c>
      <c r="Z44" s="58">
        <v>7.0</v>
      </c>
      <c r="AA44" s="58" t="s">
        <v>11</v>
      </c>
      <c r="AB44" s="59">
        <v>0.7970270821</v>
      </c>
      <c r="AD44" s="58">
        <v>42.0</v>
      </c>
    </row>
    <row r="45">
      <c r="A45" s="58" t="s">
        <v>20</v>
      </c>
      <c r="B45" s="58">
        <v>5527.0</v>
      </c>
      <c r="C45" s="58">
        <v>4.0</v>
      </c>
      <c r="D45" s="58">
        <v>0.0</v>
      </c>
      <c r="E45" s="58">
        <v>3.0</v>
      </c>
      <c r="F45" s="58">
        <v>3.0</v>
      </c>
      <c r="G45" s="58">
        <v>0.8</v>
      </c>
      <c r="H45" s="58">
        <v>6.6</v>
      </c>
      <c r="I45" s="58">
        <v>0.9</v>
      </c>
      <c r="J45" s="58">
        <v>7.5</v>
      </c>
      <c r="K45" s="58">
        <v>8.9</v>
      </c>
      <c r="L45" s="58">
        <v>23.6</v>
      </c>
      <c r="M45" s="58">
        <v>32.5</v>
      </c>
      <c r="N45" s="58">
        <v>8.2</v>
      </c>
      <c r="O45" s="58">
        <v>27.2</v>
      </c>
      <c r="P45" s="58">
        <v>42.0</v>
      </c>
      <c r="Q45" s="58">
        <v>69.2</v>
      </c>
      <c r="R45" s="58">
        <v>0.35124725</v>
      </c>
      <c r="S45" s="58">
        <v>64.875275</v>
      </c>
      <c r="T45" s="58">
        <v>1.0</v>
      </c>
      <c r="U45" s="58">
        <v>0.0</v>
      </c>
      <c r="V45" s="58">
        <v>0.0</v>
      </c>
      <c r="W45" s="58">
        <v>1.0</v>
      </c>
      <c r="X45" s="58">
        <v>1.0</v>
      </c>
      <c r="Y45" s="58">
        <v>1.0</v>
      </c>
      <c r="Z45" s="58">
        <v>6.0</v>
      </c>
      <c r="AA45" s="58" t="s">
        <v>13</v>
      </c>
      <c r="AB45" s="59">
        <v>0.5042186354</v>
      </c>
      <c r="AD45" s="58">
        <v>43.0</v>
      </c>
    </row>
    <row r="46">
      <c r="A46" s="58" t="s">
        <v>61</v>
      </c>
      <c r="B46" s="58">
        <v>9336.0</v>
      </c>
      <c r="C46" s="58">
        <v>2.0</v>
      </c>
      <c r="D46" s="58">
        <v>0.0</v>
      </c>
      <c r="E46" s="58">
        <v>1.0</v>
      </c>
      <c r="F46" s="58">
        <v>1.0</v>
      </c>
      <c r="G46" s="58">
        <v>1.7</v>
      </c>
      <c r="H46" s="58">
        <v>4.6</v>
      </c>
      <c r="I46" s="58">
        <v>1.5</v>
      </c>
      <c r="J46" s="58">
        <v>6.1</v>
      </c>
      <c r="K46" s="58">
        <v>6.3</v>
      </c>
      <c r="L46" s="58">
        <v>25.1</v>
      </c>
      <c r="M46" s="58">
        <v>31.4</v>
      </c>
      <c r="N46" s="58">
        <v>2.7</v>
      </c>
      <c r="O46" s="58">
        <v>25.3</v>
      </c>
      <c r="P46" s="58">
        <v>35.2</v>
      </c>
      <c r="Q46" s="58">
        <v>60.5</v>
      </c>
      <c r="R46" s="58">
        <v>0.36380276</v>
      </c>
      <c r="S46" s="58">
        <v>63.619724</v>
      </c>
      <c r="T46" s="58">
        <v>1.0</v>
      </c>
      <c r="U46" s="58">
        <v>0.0</v>
      </c>
      <c r="V46" s="58">
        <v>0.0</v>
      </c>
      <c r="W46" s="58">
        <v>0.0</v>
      </c>
      <c r="X46" s="58">
        <v>0.0</v>
      </c>
      <c r="Y46" s="58">
        <v>1.0</v>
      </c>
      <c r="Z46" s="58">
        <v>8.0</v>
      </c>
      <c r="AA46" s="58" t="s">
        <v>17</v>
      </c>
      <c r="AB46" s="59">
        <v>0.709086994</v>
      </c>
      <c r="AD46" s="58">
        <v>44.0</v>
      </c>
    </row>
    <row r="47">
      <c r="A47" s="58" t="s">
        <v>62</v>
      </c>
      <c r="B47" s="58">
        <v>19683.0</v>
      </c>
      <c r="C47" s="58">
        <v>2.0</v>
      </c>
      <c r="D47" s="58">
        <v>0.0</v>
      </c>
      <c r="E47" s="58">
        <v>1.0</v>
      </c>
      <c r="F47" s="58">
        <v>1.0</v>
      </c>
      <c r="G47" s="58">
        <v>1.2</v>
      </c>
      <c r="H47" s="58">
        <v>2.4</v>
      </c>
      <c r="I47" s="58">
        <v>0.9</v>
      </c>
      <c r="J47" s="58">
        <v>3.3</v>
      </c>
      <c r="K47" s="58">
        <v>6.1</v>
      </c>
      <c r="L47" s="58">
        <v>24.9</v>
      </c>
      <c r="M47" s="58">
        <v>31.0</v>
      </c>
      <c r="N47" s="58">
        <v>3.1</v>
      </c>
      <c r="O47" s="58">
        <v>30.2</v>
      </c>
      <c r="P47" s="58">
        <v>34.7</v>
      </c>
      <c r="Q47" s="58">
        <v>64.9</v>
      </c>
      <c r="R47" s="58">
        <v>0.4303546</v>
      </c>
      <c r="S47" s="58">
        <v>56.96454</v>
      </c>
      <c r="T47" s="58">
        <v>1.0</v>
      </c>
      <c r="U47" s="58">
        <v>0.0</v>
      </c>
      <c r="V47" s="58">
        <v>0.0</v>
      </c>
      <c r="W47" s="58">
        <v>0.0</v>
      </c>
      <c r="X47" s="58">
        <v>0.0</v>
      </c>
      <c r="Y47" s="58">
        <v>1.0</v>
      </c>
      <c r="Z47" s="58">
        <v>8.0</v>
      </c>
      <c r="AA47" s="58" t="s">
        <v>17</v>
      </c>
      <c r="AB47" s="59">
        <v>0.7105665376</v>
      </c>
      <c r="AD47" s="58">
        <v>45.0</v>
      </c>
    </row>
    <row r="48">
      <c r="A48" s="58" t="s">
        <v>92</v>
      </c>
      <c r="B48" s="58">
        <v>35893.0</v>
      </c>
      <c r="C48" s="58">
        <v>1.0</v>
      </c>
      <c r="D48" s="58">
        <v>0.0</v>
      </c>
      <c r="E48" s="58">
        <v>1.0</v>
      </c>
      <c r="F48" s="58">
        <v>1.0</v>
      </c>
      <c r="G48" s="58">
        <v>3.2</v>
      </c>
      <c r="H48" s="58">
        <v>6.1</v>
      </c>
      <c r="I48" s="58">
        <v>2.3</v>
      </c>
      <c r="J48" s="58">
        <v>8.4</v>
      </c>
      <c r="K48" s="58">
        <v>5.6</v>
      </c>
      <c r="L48" s="58">
        <v>22.6</v>
      </c>
      <c r="M48" s="58">
        <v>28.2</v>
      </c>
      <c r="N48" s="58">
        <v>2.6</v>
      </c>
      <c r="O48" s="58">
        <v>25.8</v>
      </c>
      <c r="P48" s="58">
        <v>29.6</v>
      </c>
      <c r="Q48" s="58">
        <v>55.4</v>
      </c>
      <c r="R48" s="58">
        <v>0.54684065</v>
      </c>
      <c r="S48" s="58">
        <v>45.315935</v>
      </c>
      <c r="T48" s="58">
        <v>0.0</v>
      </c>
      <c r="U48" s="58">
        <v>0.0</v>
      </c>
      <c r="V48" s="58">
        <v>0.0</v>
      </c>
      <c r="W48" s="58">
        <v>0.0</v>
      </c>
      <c r="X48" s="58">
        <v>0.0</v>
      </c>
      <c r="Y48" s="58">
        <v>1.0</v>
      </c>
      <c r="Z48" s="58">
        <v>7.0</v>
      </c>
      <c r="AA48" s="58" t="s">
        <v>11</v>
      </c>
      <c r="AB48" s="59">
        <v>0.7881461022</v>
      </c>
      <c r="AD48" s="58">
        <v>46.0</v>
      </c>
    </row>
    <row r="49">
      <c r="A49" s="58" t="s">
        <v>73</v>
      </c>
      <c r="B49" s="58">
        <v>23222.0</v>
      </c>
      <c r="C49" s="58">
        <v>2.0</v>
      </c>
      <c r="D49" s="58">
        <v>0.0</v>
      </c>
      <c r="E49" s="58">
        <v>1.0</v>
      </c>
      <c r="F49" s="58">
        <v>1.0</v>
      </c>
      <c r="G49" s="58">
        <v>2.0</v>
      </c>
      <c r="H49" s="58">
        <v>4.3</v>
      </c>
      <c r="I49" s="58">
        <v>1.7</v>
      </c>
      <c r="J49" s="58">
        <v>6.0</v>
      </c>
      <c r="K49" s="58">
        <v>5.9</v>
      </c>
      <c r="L49" s="58">
        <v>23.8</v>
      </c>
      <c r="M49" s="58">
        <v>29.7</v>
      </c>
      <c r="N49" s="58">
        <v>2.6</v>
      </c>
      <c r="O49" s="58">
        <v>26.2</v>
      </c>
      <c r="P49" s="58">
        <v>31.5</v>
      </c>
      <c r="Q49" s="58">
        <v>57.7</v>
      </c>
      <c r="R49" s="58">
        <v>0.45697055</v>
      </c>
      <c r="S49" s="58">
        <v>54.302945</v>
      </c>
      <c r="T49" s="58">
        <v>1.0</v>
      </c>
      <c r="U49" s="58">
        <v>0.0</v>
      </c>
      <c r="V49" s="58">
        <v>0.0</v>
      </c>
      <c r="W49" s="58">
        <v>0.0</v>
      </c>
      <c r="X49" s="58">
        <v>0.0</v>
      </c>
      <c r="Y49" s="58">
        <v>1.0</v>
      </c>
      <c r="Z49" s="58">
        <v>6.0</v>
      </c>
      <c r="AA49" s="58" t="s">
        <v>13</v>
      </c>
      <c r="AB49" s="59">
        <v>0.6912884624</v>
      </c>
      <c r="AD49" s="58">
        <v>47.0</v>
      </c>
    </row>
    <row r="50">
      <c r="A50" s="58" t="s">
        <v>25</v>
      </c>
      <c r="B50" s="58">
        <v>26277.0</v>
      </c>
      <c r="C50" s="58">
        <v>4.0</v>
      </c>
      <c r="D50" s="58">
        <v>0.0</v>
      </c>
      <c r="E50" s="58">
        <v>3.0</v>
      </c>
      <c r="F50" s="58">
        <v>3.0</v>
      </c>
      <c r="G50" s="58">
        <v>1.6</v>
      </c>
      <c r="H50" s="58">
        <v>3.1</v>
      </c>
      <c r="I50" s="58">
        <v>0.6</v>
      </c>
      <c r="J50" s="58">
        <v>3.7</v>
      </c>
      <c r="K50" s="58">
        <v>6.4</v>
      </c>
      <c r="L50" s="58">
        <v>26.0</v>
      </c>
      <c r="M50" s="58">
        <v>32.4</v>
      </c>
      <c r="N50" s="58">
        <v>6.1</v>
      </c>
      <c r="O50" s="58">
        <v>27.0</v>
      </c>
      <c r="P50" s="58">
        <v>34.8</v>
      </c>
      <c r="Q50" s="58">
        <v>61.8</v>
      </c>
      <c r="R50" s="58">
        <v>0.41074049</v>
      </c>
      <c r="S50" s="58">
        <v>58.925951</v>
      </c>
      <c r="T50" s="58">
        <v>1.0</v>
      </c>
      <c r="U50" s="58">
        <v>0.0</v>
      </c>
      <c r="V50" s="58">
        <v>0.0</v>
      </c>
      <c r="W50" s="58">
        <v>1.0</v>
      </c>
      <c r="X50" s="58">
        <v>1.0</v>
      </c>
      <c r="Y50" s="58">
        <v>1.0</v>
      </c>
      <c r="Z50" s="58">
        <v>1.0</v>
      </c>
      <c r="AA50" s="58" t="s">
        <v>26</v>
      </c>
      <c r="AB50" s="59">
        <v>0.6403442668</v>
      </c>
      <c r="AD50" s="58">
        <v>48.0</v>
      </c>
    </row>
    <row r="51">
      <c r="A51" s="58" t="s">
        <v>40</v>
      </c>
      <c r="B51" s="58">
        <v>33386.0</v>
      </c>
      <c r="C51" s="58">
        <v>3.0</v>
      </c>
      <c r="D51" s="58">
        <v>0.0</v>
      </c>
      <c r="E51" s="58">
        <v>2.0</v>
      </c>
      <c r="F51" s="58">
        <v>2.0</v>
      </c>
      <c r="G51" s="58">
        <v>1.3</v>
      </c>
      <c r="H51" s="58">
        <v>2.4</v>
      </c>
      <c r="I51" s="58">
        <v>1.0</v>
      </c>
      <c r="J51" s="58">
        <v>3.4</v>
      </c>
      <c r="K51" s="58">
        <v>6.1</v>
      </c>
      <c r="L51" s="58">
        <v>25.4</v>
      </c>
      <c r="M51" s="58">
        <v>31.5</v>
      </c>
      <c r="N51" s="58">
        <v>4.2</v>
      </c>
      <c r="O51" s="58">
        <v>27.0</v>
      </c>
      <c r="P51" s="58">
        <v>34.5</v>
      </c>
      <c r="Q51" s="58">
        <v>61.5</v>
      </c>
      <c r="R51" s="58">
        <v>0.44643023</v>
      </c>
      <c r="S51" s="58">
        <v>55.356977</v>
      </c>
      <c r="T51" s="58">
        <v>1.0</v>
      </c>
      <c r="U51" s="58">
        <v>0.0</v>
      </c>
      <c r="V51" s="58">
        <v>0.0</v>
      </c>
      <c r="W51" s="58">
        <v>0.0</v>
      </c>
      <c r="X51" s="58">
        <v>1.0</v>
      </c>
      <c r="Y51" s="58">
        <v>1.0</v>
      </c>
      <c r="Z51" s="58">
        <v>6.0</v>
      </c>
      <c r="AA51" s="58" t="s">
        <v>13</v>
      </c>
      <c r="AB51" s="59">
        <v>0.6539185727</v>
      </c>
      <c r="AD51" s="58">
        <v>49.0</v>
      </c>
    </row>
    <row r="52">
      <c r="A52" s="58" t="s">
        <v>24</v>
      </c>
      <c r="B52" s="58">
        <v>40062.0</v>
      </c>
      <c r="C52" s="58">
        <v>4.0</v>
      </c>
      <c r="D52" s="58">
        <v>2.0</v>
      </c>
      <c r="E52" s="58">
        <v>2.0</v>
      </c>
      <c r="F52" s="58">
        <v>4.0</v>
      </c>
      <c r="G52" s="58">
        <v>9.9</v>
      </c>
      <c r="H52" s="58">
        <v>15.4</v>
      </c>
      <c r="I52" s="58">
        <v>9.0</v>
      </c>
      <c r="J52" s="58">
        <v>24.4</v>
      </c>
      <c r="K52" s="58">
        <v>7.4</v>
      </c>
      <c r="L52" s="58">
        <v>21.4</v>
      </c>
      <c r="M52" s="58">
        <v>28.8</v>
      </c>
      <c r="N52" s="58">
        <v>4.3</v>
      </c>
      <c r="O52" s="58">
        <v>23.8</v>
      </c>
      <c r="P52" s="58">
        <v>35.7</v>
      </c>
      <c r="Q52" s="58">
        <v>59.5</v>
      </c>
      <c r="R52" s="58">
        <v>0.51602778</v>
      </c>
      <c r="S52" s="58">
        <v>48.397222</v>
      </c>
      <c r="T52" s="58">
        <v>0.0</v>
      </c>
      <c r="U52" s="58">
        <v>1.0</v>
      </c>
      <c r="V52" s="58">
        <v>1.0</v>
      </c>
      <c r="W52" s="58">
        <v>0.0</v>
      </c>
      <c r="X52" s="58">
        <v>1.0</v>
      </c>
      <c r="Y52" s="58">
        <v>1.0</v>
      </c>
      <c r="Z52" s="58">
        <v>4.0</v>
      </c>
      <c r="AA52" s="58" t="s">
        <v>23</v>
      </c>
      <c r="AB52" s="59">
        <v>0.7319526627</v>
      </c>
      <c r="AD52" s="58">
        <v>50.0</v>
      </c>
    </row>
    <row r="53">
      <c r="A53" s="58" t="s">
        <v>88</v>
      </c>
      <c r="B53" s="58">
        <v>8194.0</v>
      </c>
      <c r="C53" s="58">
        <v>1.0</v>
      </c>
      <c r="D53" s="58">
        <v>0.0</v>
      </c>
      <c r="E53" s="58">
        <v>1.0</v>
      </c>
      <c r="F53" s="58">
        <v>1.0</v>
      </c>
      <c r="G53" s="58">
        <v>3.1</v>
      </c>
      <c r="H53" s="58">
        <v>5.5</v>
      </c>
      <c r="I53" s="58">
        <v>2.6</v>
      </c>
      <c r="J53" s="58">
        <v>8.1</v>
      </c>
      <c r="K53" s="58">
        <v>5.3</v>
      </c>
      <c r="L53" s="58">
        <v>24.0</v>
      </c>
      <c r="M53" s="58">
        <v>29.3</v>
      </c>
      <c r="N53" s="58">
        <v>2.5</v>
      </c>
      <c r="O53" s="58">
        <v>27.8</v>
      </c>
      <c r="P53" s="58">
        <v>34.9</v>
      </c>
      <c r="Q53" s="58">
        <v>62.7</v>
      </c>
      <c r="R53" s="58">
        <v>0.5162785</v>
      </c>
      <c r="S53" s="58">
        <v>48.37215</v>
      </c>
      <c r="T53" s="58">
        <v>0.0</v>
      </c>
      <c r="U53" s="58">
        <v>0.0</v>
      </c>
      <c r="V53" s="58">
        <v>0.0</v>
      </c>
      <c r="W53" s="58">
        <v>0.0</v>
      </c>
      <c r="X53" s="58">
        <v>0.0</v>
      </c>
      <c r="Y53" s="58">
        <v>1.0</v>
      </c>
      <c r="Z53" s="58">
        <v>9.0</v>
      </c>
      <c r="AA53" s="58" t="s">
        <v>15</v>
      </c>
      <c r="AB53" s="59">
        <v>0.7295451774</v>
      </c>
      <c r="AD53" s="58">
        <v>51.0</v>
      </c>
    </row>
    <row r="54">
      <c r="A54" s="58" t="s">
        <v>97</v>
      </c>
      <c r="B54" s="58">
        <v>34274.0</v>
      </c>
      <c r="C54" s="58">
        <v>1.0</v>
      </c>
      <c r="D54" s="58">
        <v>0.0</v>
      </c>
      <c r="E54" s="58">
        <v>1.0</v>
      </c>
      <c r="F54" s="58">
        <v>1.0</v>
      </c>
      <c r="G54" s="58">
        <v>4.5</v>
      </c>
      <c r="H54" s="58">
        <v>5.8</v>
      </c>
      <c r="I54" s="58">
        <v>2.7</v>
      </c>
      <c r="J54" s="58">
        <v>8.5</v>
      </c>
      <c r="K54" s="58">
        <v>5.8</v>
      </c>
      <c r="L54" s="58">
        <v>21.1</v>
      </c>
      <c r="M54" s="58">
        <v>26.9</v>
      </c>
      <c r="N54" s="58">
        <v>3.4</v>
      </c>
      <c r="O54" s="58">
        <v>24.7</v>
      </c>
      <c r="P54" s="58">
        <v>29.6</v>
      </c>
      <c r="Q54" s="58">
        <v>54.3</v>
      </c>
      <c r="R54" s="58">
        <v>0.52397794</v>
      </c>
      <c r="S54" s="58">
        <v>47.602206</v>
      </c>
      <c r="T54" s="58">
        <v>0.0</v>
      </c>
      <c r="U54" s="58">
        <v>0.0</v>
      </c>
      <c r="V54" s="58">
        <v>0.0</v>
      </c>
      <c r="W54" s="58">
        <v>0.0</v>
      </c>
      <c r="X54" s="58">
        <v>0.0</v>
      </c>
      <c r="Y54" s="58">
        <v>1.0</v>
      </c>
      <c r="Z54" s="58">
        <v>3.0</v>
      </c>
      <c r="AA54" s="58" t="s">
        <v>46</v>
      </c>
      <c r="AB54" s="59">
        <v>0.7764114212</v>
      </c>
      <c r="AD54" s="58">
        <v>52.0</v>
      </c>
    </row>
    <row r="55">
      <c r="A55" s="58" t="s">
        <v>10</v>
      </c>
      <c r="B55" s="58">
        <v>21629.0</v>
      </c>
      <c r="C55" s="58">
        <v>6.0</v>
      </c>
      <c r="D55" s="58">
        <v>2.0</v>
      </c>
      <c r="E55" s="58">
        <v>3.0</v>
      </c>
      <c r="F55" s="58">
        <v>5.0</v>
      </c>
      <c r="G55" s="58">
        <v>19.4</v>
      </c>
      <c r="H55" s="58">
        <v>30.3</v>
      </c>
      <c r="I55" s="58">
        <v>16.9</v>
      </c>
      <c r="J55" s="58">
        <v>47.2</v>
      </c>
      <c r="K55" s="58">
        <v>11.9</v>
      </c>
      <c r="L55" s="58">
        <v>21.5</v>
      </c>
      <c r="M55" s="58">
        <v>33.4</v>
      </c>
      <c r="N55" s="58">
        <v>4.8</v>
      </c>
      <c r="O55" s="58">
        <v>25.5</v>
      </c>
      <c r="P55" s="58">
        <v>35.1</v>
      </c>
      <c r="Q55" s="58">
        <v>60.6</v>
      </c>
      <c r="R55" s="58">
        <v>0.46836153</v>
      </c>
      <c r="S55" s="58">
        <v>53.163847</v>
      </c>
      <c r="T55" s="58">
        <v>1.0</v>
      </c>
      <c r="U55" s="58">
        <v>1.0</v>
      </c>
      <c r="V55" s="58">
        <v>1.0</v>
      </c>
      <c r="W55" s="58">
        <v>1.0</v>
      </c>
      <c r="X55" s="58">
        <v>1.0</v>
      </c>
      <c r="Y55" s="58">
        <v>1.0</v>
      </c>
      <c r="Z55" s="58">
        <v>7.0</v>
      </c>
      <c r="AA55" s="58" t="s">
        <v>11</v>
      </c>
      <c r="AB55" s="59">
        <v>0.6933358258</v>
      </c>
      <c r="AD55" s="58">
        <v>53.0</v>
      </c>
    </row>
    <row r="56">
      <c r="A56" s="58" t="s">
        <v>63</v>
      </c>
      <c r="B56" s="58">
        <v>6375.0</v>
      </c>
      <c r="C56" s="58">
        <v>2.0</v>
      </c>
      <c r="D56" s="58">
        <v>0.0</v>
      </c>
      <c r="E56" s="58">
        <v>1.0</v>
      </c>
      <c r="F56" s="58">
        <v>1.0</v>
      </c>
      <c r="G56" s="58">
        <v>1.8</v>
      </c>
      <c r="H56" s="58">
        <v>4.6</v>
      </c>
      <c r="I56" s="58">
        <v>2.2</v>
      </c>
      <c r="J56" s="58">
        <v>6.8</v>
      </c>
      <c r="K56" s="58">
        <v>6.0</v>
      </c>
      <c r="L56" s="58">
        <v>23.9</v>
      </c>
      <c r="M56" s="58">
        <v>29.9</v>
      </c>
      <c r="N56" s="58">
        <v>3.5</v>
      </c>
      <c r="O56" s="58">
        <v>29.2</v>
      </c>
      <c r="P56" s="58">
        <v>34.5</v>
      </c>
      <c r="Q56" s="58">
        <v>63.7</v>
      </c>
      <c r="R56" s="58">
        <v>0.39569691</v>
      </c>
      <c r="S56" s="58">
        <v>60.430309</v>
      </c>
      <c r="T56" s="58">
        <v>1.0</v>
      </c>
      <c r="U56" s="58">
        <v>0.0</v>
      </c>
      <c r="V56" s="58">
        <v>0.0</v>
      </c>
      <c r="W56" s="58">
        <v>0.0</v>
      </c>
      <c r="X56" s="58">
        <v>0.0</v>
      </c>
      <c r="Y56" s="58">
        <v>1.0</v>
      </c>
      <c r="Z56" s="58">
        <v>8.0</v>
      </c>
      <c r="AA56" s="58" t="s">
        <v>17</v>
      </c>
      <c r="AB56" s="59">
        <v>0.638135329</v>
      </c>
      <c r="AD56" s="58">
        <v>54.0</v>
      </c>
    </row>
    <row r="57">
      <c r="A57" s="58" t="s">
        <v>82</v>
      </c>
      <c r="B57" s="58">
        <v>158293.0</v>
      </c>
      <c r="C57" s="58">
        <v>2.0</v>
      </c>
      <c r="D57" s="58">
        <v>2.0</v>
      </c>
      <c r="E57" s="58">
        <v>0.0</v>
      </c>
      <c r="F57" s="58">
        <v>2.0</v>
      </c>
      <c r="G57" s="58">
        <v>10.9</v>
      </c>
      <c r="H57" s="58">
        <v>13.4</v>
      </c>
      <c r="I57" s="58">
        <v>5.1</v>
      </c>
      <c r="J57" s="58">
        <v>18.5</v>
      </c>
      <c r="K57" s="58">
        <v>5.6</v>
      </c>
      <c r="L57" s="58">
        <v>19.8</v>
      </c>
      <c r="M57" s="58">
        <v>25.4</v>
      </c>
      <c r="N57" s="58">
        <v>3.6</v>
      </c>
      <c r="O57" s="58">
        <v>21.2</v>
      </c>
      <c r="P57" s="58">
        <v>26.6</v>
      </c>
      <c r="Q57" s="58">
        <v>47.8</v>
      </c>
      <c r="R57" s="58">
        <v>0.60709182</v>
      </c>
      <c r="S57" s="58">
        <v>39.290818</v>
      </c>
      <c r="T57" s="58">
        <v>0.0</v>
      </c>
      <c r="U57" s="58">
        <v>1.0</v>
      </c>
      <c r="V57" s="58">
        <v>1.0</v>
      </c>
      <c r="W57" s="58">
        <v>0.0</v>
      </c>
      <c r="X57" s="58">
        <v>0.0</v>
      </c>
      <c r="Y57" s="58">
        <v>0.0</v>
      </c>
      <c r="Z57" s="58">
        <v>3.0</v>
      </c>
      <c r="AA57" s="58" t="s">
        <v>46</v>
      </c>
      <c r="AB57" s="59">
        <v>0.820823502</v>
      </c>
      <c r="AD57" s="58">
        <v>55.0</v>
      </c>
    </row>
    <row r="58">
      <c r="A58" s="58" t="s">
        <v>41</v>
      </c>
      <c r="B58" s="58">
        <v>58746.0</v>
      </c>
      <c r="C58" s="58">
        <v>3.0</v>
      </c>
      <c r="D58" s="58">
        <v>0.0</v>
      </c>
      <c r="E58" s="58">
        <v>2.0</v>
      </c>
      <c r="F58" s="58">
        <v>2.0</v>
      </c>
      <c r="G58" s="58">
        <v>2.5</v>
      </c>
      <c r="H58" s="58">
        <v>4.7</v>
      </c>
      <c r="I58" s="58">
        <v>1.8</v>
      </c>
      <c r="J58" s="58">
        <v>6.5</v>
      </c>
      <c r="K58" s="58">
        <v>7.7</v>
      </c>
      <c r="L58" s="58">
        <v>29.3</v>
      </c>
      <c r="M58" s="58">
        <v>37.0</v>
      </c>
      <c r="N58" s="58">
        <v>3.2</v>
      </c>
      <c r="O58" s="58">
        <v>27.8</v>
      </c>
      <c r="P58" s="58">
        <v>34.5</v>
      </c>
      <c r="Q58" s="58">
        <v>62.3</v>
      </c>
      <c r="R58" s="58">
        <v>0.44050446</v>
      </c>
      <c r="S58" s="58">
        <v>55.949554</v>
      </c>
      <c r="T58" s="58">
        <v>1.0</v>
      </c>
      <c r="U58" s="58">
        <v>0.0</v>
      </c>
      <c r="V58" s="58">
        <v>0.0</v>
      </c>
      <c r="W58" s="58">
        <v>1.0</v>
      </c>
      <c r="X58" s="58">
        <v>0.0</v>
      </c>
      <c r="Y58" s="58">
        <v>1.0</v>
      </c>
      <c r="Z58" s="58">
        <v>6.0</v>
      </c>
      <c r="AA58" s="58" t="s">
        <v>13</v>
      </c>
      <c r="AB58" s="59">
        <v>0.6540376058</v>
      </c>
      <c r="AD58" s="58">
        <v>56.0</v>
      </c>
    </row>
    <row r="59">
      <c r="A59" s="58" t="s">
        <v>74</v>
      </c>
      <c r="B59" s="58">
        <v>14119.0</v>
      </c>
      <c r="C59" s="58">
        <v>2.0</v>
      </c>
      <c r="D59" s="58">
        <v>0.0</v>
      </c>
      <c r="E59" s="58">
        <v>2.0</v>
      </c>
      <c r="F59" s="58">
        <v>2.0</v>
      </c>
      <c r="G59" s="58">
        <v>2.2</v>
      </c>
      <c r="H59" s="58">
        <v>3.9</v>
      </c>
      <c r="I59" s="58">
        <v>1.4</v>
      </c>
      <c r="J59" s="58">
        <v>5.3</v>
      </c>
      <c r="K59" s="58">
        <v>7.5</v>
      </c>
      <c r="L59" s="58">
        <v>33.8</v>
      </c>
      <c r="M59" s="58">
        <v>41.3</v>
      </c>
      <c r="N59" s="58">
        <v>3.1</v>
      </c>
      <c r="O59" s="58">
        <v>24.4</v>
      </c>
      <c r="P59" s="58">
        <v>37.2</v>
      </c>
      <c r="Q59" s="58">
        <v>61.6</v>
      </c>
      <c r="R59" s="58">
        <v>0.48283046</v>
      </c>
      <c r="S59" s="58">
        <v>51.716954</v>
      </c>
      <c r="T59" s="58">
        <v>0.0</v>
      </c>
      <c r="U59" s="58">
        <v>0.0</v>
      </c>
      <c r="V59" s="58">
        <v>0.0</v>
      </c>
      <c r="W59" s="58">
        <v>1.0</v>
      </c>
      <c r="X59" s="58">
        <v>0.0</v>
      </c>
      <c r="Y59" s="58">
        <v>1.0</v>
      </c>
      <c r="Z59" s="58">
        <v>6.0</v>
      </c>
      <c r="AA59" s="58" t="s">
        <v>13</v>
      </c>
      <c r="AB59" s="59">
        <v>0.7626436782</v>
      </c>
      <c r="AD59" s="58">
        <v>57.0</v>
      </c>
    </row>
    <row r="60">
      <c r="A60" s="58" t="s">
        <v>21</v>
      </c>
      <c r="B60" s="58">
        <v>29579.0</v>
      </c>
      <c r="C60" s="58">
        <v>4.0</v>
      </c>
      <c r="D60" s="58">
        <v>0.0</v>
      </c>
      <c r="E60" s="58">
        <v>3.0</v>
      </c>
      <c r="F60" s="58">
        <v>3.0</v>
      </c>
      <c r="G60" s="58">
        <v>1.4</v>
      </c>
      <c r="H60" s="58">
        <v>4.6</v>
      </c>
      <c r="I60" s="58">
        <v>0.8</v>
      </c>
      <c r="J60" s="58">
        <v>5.4</v>
      </c>
      <c r="K60" s="58">
        <v>10.4</v>
      </c>
      <c r="L60" s="58">
        <v>39.8</v>
      </c>
      <c r="M60" s="58">
        <v>50.2</v>
      </c>
      <c r="N60" s="58">
        <v>5.3</v>
      </c>
      <c r="O60" s="58">
        <v>27.9</v>
      </c>
      <c r="P60" s="58">
        <v>37.5</v>
      </c>
      <c r="Q60" s="58">
        <v>65.4</v>
      </c>
      <c r="R60" s="58">
        <v>0.34893384</v>
      </c>
      <c r="S60" s="58">
        <v>65.106616</v>
      </c>
      <c r="T60" s="58">
        <v>1.0</v>
      </c>
      <c r="U60" s="58">
        <v>0.0</v>
      </c>
      <c r="V60" s="58">
        <v>0.0</v>
      </c>
      <c r="W60" s="58">
        <v>1.0</v>
      </c>
      <c r="X60" s="58">
        <v>1.0</v>
      </c>
      <c r="Y60" s="58">
        <v>1.0</v>
      </c>
      <c r="Z60" s="58">
        <v>6.0</v>
      </c>
      <c r="AA60" s="58" t="s">
        <v>13</v>
      </c>
      <c r="AB60" s="59">
        <v>0.600182249</v>
      </c>
      <c r="AD60" s="58">
        <v>58.0</v>
      </c>
    </row>
    <row r="61">
      <c r="A61" s="58" t="s">
        <v>75</v>
      </c>
      <c r="B61" s="58">
        <v>9126.0</v>
      </c>
      <c r="C61" s="58">
        <v>2.0</v>
      </c>
      <c r="D61" s="58">
        <v>0.0</v>
      </c>
      <c r="E61" s="58">
        <v>2.0</v>
      </c>
      <c r="F61" s="58">
        <v>2.0</v>
      </c>
      <c r="G61" s="58">
        <v>6.5</v>
      </c>
      <c r="H61" s="58">
        <v>8.7</v>
      </c>
      <c r="I61" s="58">
        <v>5.8</v>
      </c>
      <c r="J61" s="58">
        <v>14.5</v>
      </c>
      <c r="K61" s="58">
        <v>12.4</v>
      </c>
      <c r="L61" s="58">
        <v>34.6</v>
      </c>
      <c r="M61" s="58">
        <v>47.0</v>
      </c>
      <c r="N61" s="58">
        <v>2.7</v>
      </c>
      <c r="O61" s="58">
        <v>31.3</v>
      </c>
      <c r="P61" s="58">
        <v>34.6</v>
      </c>
      <c r="Q61" s="58">
        <v>65.9</v>
      </c>
      <c r="R61" s="58">
        <v>0.52054186</v>
      </c>
      <c r="S61" s="58">
        <v>47.945814</v>
      </c>
      <c r="T61" s="58">
        <v>0.0</v>
      </c>
      <c r="U61" s="58">
        <v>0.0</v>
      </c>
      <c r="V61" s="58">
        <v>0.0</v>
      </c>
      <c r="W61" s="58">
        <v>1.0</v>
      </c>
      <c r="X61" s="58">
        <v>0.0</v>
      </c>
      <c r="Y61" s="58">
        <v>1.0</v>
      </c>
      <c r="Z61" s="58">
        <v>6.0</v>
      </c>
      <c r="AA61" s="58" t="s">
        <v>13</v>
      </c>
      <c r="AB61" s="59">
        <v>0.7058627582</v>
      </c>
      <c r="AD61" s="58">
        <v>59.0</v>
      </c>
    </row>
    <row r="62">
      <c r="A62" s="58" t="s">
        <v>83</v>
      </c>
      <c r="B62" s="58">
        <v>31364.0</v>
      </c>
      <c r="C62" s="58">
        <v>2.0</v>
      </c>
      <c r="D62" s="58">
        <v>0.0</v>
      </c>
      <c r="E62" s="58">
        <v>2.0</v>
      </c>
      <c r="F62" s="58">
        <v>2.0</v>
      </c>
      <c r="G62" s="58">
        <v>3.3</v>
      </c>
      <c r="H62" s="58">
        <v>6.5</v>
      </c>
      <c r="I62" s="58">
        <v>2.5</v>
      </c>
      <c r="J62" s="58">
        <v>9.0</v>
      </c>
      <c r="K62" s="58">
        <v>8.1</v>
      </c>
      <c r="L62" s="58">
        <v>32.3</v>
      </c>
      <c r="M62" s="58">
        <v>40.4</v>
      </c>
      <c r="N62" s="58">
        <v>3.5</v>
      </c>
      <c r="O62" s="58">
        <v>26.9</v>
      </c>
      <c r="P62" s="58">
        <v>31.9</v>
      </c>
      <c r="Q62" s="58">
        <v>58.8</v>
      </c>
      <c r="R62" s="58">
        <v>0.53573435</v>
      </c>
      <c r="S62" s="58">
        <v>46.426565</v>
      </c>
      <c r="T62" s="58">
        <v>0.0</v>
      </c>
      <c r="U62" s="58">
        <v>0.0</v>
      </c>
      <c r="V62" s="58">
        <v>0.0</v>
      </c>
      <c r="W62" s="58">
        <v>1.0</v>
      </c>
      <c r="X62" s="58">
        <v>0.0</v>
      </c>
      <c r="Y62" s="58">
        <v>1.0</v>
      </c>
      <c r="Z62" s="58">
        <v>3.0</v>
      </c>
      <c r="AA62" s="58" t="s">
        <v>46</v>
      </c>
      <c r="AB62" s="59">
        <v>0.7240707087</v>
      </c>
      <c r="AD62" s="58">
        <v>60.0</v>
      </c>
    </row>
    <row r="63">
      <c r="A63" s="58" t="s">
        <v>31</v>
      </c>
      <c r="B63" s="58">
        <v>11249.0</v>
      </c>
      <c r="C63" s="58">
        <v>3.0</v>
      </c>
      <c r="D63" s="58">
        <v>0.0</v>
      </c>
      <c r="E63" s="58">
        <v>2.0</v>
      </c>
      <c r="F63" s="58">
        <v>2.0</v>
      </c>
      <c r="G63" s="58">
        <v>1.2</v>
      </c>
      <c r="H63" s="58">
        <v>2.4</v>
      </c>
      <c r="I63" s="58">
        <v>0.8</v>
      </c>
      <c r="J63" s="58">
        <v>3.2</v>
      </c>
      <c r="K63" s="58">
        <v>6.5</v>
      </c>
      <c r="L63" s="58">
        <v>32.6</v>
      </c>
      <c r="M63" s="58">
        <v>39.1</v>
      </c>
      <c r="N63" s="58">
        <v>2.5</v>
      </c>
      <c r="O63" s="58">
        <v>27.3</v>
      </c>
      <c r="P63" s="58">
        <v>33.3</v>
      </c>
      <c r="Q63" s="58">
        <v>60.6</v>
      </c>
      <c r="R63" s="58">
        <v>0.45588782</v>
      </c>
      <c r="S63" s="58">
        <v>54.411218</v>
      </c>
      <c r="T63" s="58">
        <v>1.0</v>
      </c>
      <c r="U63" s="58">
        <v>0.0</v>
      </c>
      <c r="V63" s="58">
        <v>0.0</v>
      </c>
      <c r="W63" s="58">
        <v>1.0</v>
      </c>
      <c r="X63" s="58">
        <v>0.0</v>
      </c>
      <c r="Y63" s="58">
        <v>1.0</v>
      </c>
      <c r="Z63" s="58">
        <v>8.0</v>
      </c>
      <c r="AA63" s="58" t="s">
        <v>17</v>
      </c>
      <c r="AB63" s="59">
        <v>0.6876857355</v>
      </c>
      <c r="AD63" s="58">
        <v>61.0</v>
      </c>
    </row>
    <row r="64">
      <c r="A64" s="58" t="s">
        <v>27</v>
      </c>
      <c r="B64" s="58">
        <v>550321.0</v>
      </c>
      <c r="C64" s="58">
        <v>4.0</v>
      </c>
      <c r="D64" s="58">
        <v>2.0</v>
      </c>
      <c r="E64" s="58">
        <v>2.0</v>
      </c>
      <c r="F64" s="58">
        <v>4.0</v>
      </c>
      <c r="G64" s="58">
        <v>15.6</v>
      </c>
      <c r="H64" s="58">
        <v>22.9</v>
      </c>
      <c r="I64" s="58">
        <v>10.8</v>
      </c>
      <c r="J64" s="58">
        <v>33.7</v>
      </c>
      <c r="K64" s="58">
        <v>9.9</v>
      </c>
      <c r="L64" s="58">
        <v>20.9</v>
      </c>
      <c r="M64" s="58">
        <v>30.8</v>
      </c>
      <c r="N64" s="58">
        <v>4.7</v>
      </c>
      <c r="O64" s="58">
        <v>23.5</v>
      </c>
      <c r="P64" s="58">
        <v>30.3</v>
      </c>
      <c r="Q64" s="58">
        <v>53.8</v>
      </c>
      <c r="R64" s="58">
        <v>0.5995917</v>
      </c>
      <c r="S64" s="58">
        <v>40.04083</v>
      </c>
      <c r="T64" s="58">
        <v>0.0</v>
      </c>
      <c r="U64" s="58">
        <v>1.0</v>
      </c>
      <c r="V64" s="58">
        <v>1.0</v>
      </c>
      <c r="W64" s="58">
        <v>0.0</v>
      </c>
      <c r="X64" s="58">
        <v>1.0</v>
      </c>
      <c r="Y64" s="58">
        <v>1.0</v>
      </c>
      <c r="Z64" s="58">
        <v>1.0</v>
      </c>
      <c r="AA64" s="58" t="s">
        <v>26</v>
      </c>
      <c r="AB64" s="59">
        <v>0.7877805192</v>
      </c>
      <c r="AD64" s="58">
        <v>62.0</v>
      </c>
    </row>
    <row r="65">
      <c r="A65" s="58" t="s">
        <v>64</v>
      </c>
      <c r="B65" s="58">
        <v>4055.0</v>
      </c>
      <c r="C65" s="58">
        <v>2.0</v>
      </c>
      <c r="D65" s="58">
        <v>0.0</v>
      </c>
      <c r="E65" s="58">
        <v>2.0</v>
      </c>
      <c r="F65" s="58">
        <v>2.0</v>
      </c>
      <c r="G65" s="58">
        <v>1.1</v>
      </c>
      <c r="H65" s="58">
        <v>2.3</v>
      </c>
      <c r="I65" s="58">
        <v>0.0</v>
      </c>
      <c r="J65" s="58">
        <v>2.3</v>
      </c>
      <c r="K65" s="58">
        <v>6.6</v>
      </c>
      <c r="L65" s="58">
        <v>38.4</v>
      </c>
      <c r="M65" s="58">
        <v>45.0</v>
      </c>
      <c r="N65" s="58">
        <v>2.7</v>
      </c>
      <c r="O65" s="58">
        <v>25.5</v>
      </c>
      <c r="P65" s="58">
        <v>34.2</v>
      </c>
      <c r="Q65" s="58">
        <v>59.7</v>
      </c>
      <c r="R65" s="58">
        <v>0.49333333</v>
      </c>
      <c r="S65" s="58">
        <v>50.666667</v>
      </c>
      <c r="T65" s="58">
        <v>0.0</v>
      </c>
      <c r="U65" s="58">
        <v>0.0</v>
      </c>
      <c r="V65" s="58">
        <v>0.0</v>
      </c>
      <c r="W65" s="58">
        <v>1.0</v>
      </c>
      <c r="X65" s="58">
        <v>0.0</v>
      </c>
      <c r="Y65" s="58">
        <v>1.0</v>
      </c>
      <c r="Z65" s="58">
        <v>8.0</v>
      </c>
      <c r="AA65" s="58" t="s">
        <v>17</v>
      </c>
      <c r="AB65" s="59">
        <v>0.7426415094</v>
      </c>
      <c r="AD65" s="58">
        <v>63.0</v>
      </c>
    </row>
    <row r="66">
      <c r="A66" s="58" t="s">
        <v>34</v>
      </c>
      <c r="B66" s="58">
        <v>15170.0</v>
      </c>
      <c r="C66" s="58">
        <v>3.0</v>
      </c>
      <c r="D66" s="58">
        <v>0.0</v>
      </c>
      <c r="E66" s="58">
        <v>2.0</v>
      </c>
      <c r="F66" s="58">
        <v>2.0</v>
      </c>
      <c r="G66" s="58">
        <v>2.3</v>
      </c>
      <c r="H66" s="58">
        <v>4.3</v>
      </c>
      <c r="I66" s="58">
        <v>1.1</v>
      </c>
      <c r="J66" s="58">
        <v>5.4</v>
      </c>
      <c r="K66" s="58">
        <v>9.2</v>
      </c>
      <c r="L66" s="58">
        <v>38.4</v>
      </c>
      <c r="M66" s="58">
        <v>47.6</v>
      </c>
      <c r="N66" s="58">
        <v>2.6</v>
      </c>
      <c r="O66" s="58">
        <v>28.0</v>
      </c>
      <c r="P66" s="58">
        <v>35.0</v>
      </c>
      <c r="Q66" s="58">
        <v>63.0</v>
      </c>
      <c r="R66" s="58">
        <v>0.42923046</v>
      </c>
      <c r="S66" s="58">
        <v>57.076954</v>
      </c>
      <c r="T66" s="58">
        <v>1.0</v>
      </c>
      <c r="U66" s="58">
        <v>0.0</v>
      </c>
      <c r="V66" s="58">
        <v>0.0</v>
      </c>
      <c r="W66" s="58">
        <v>1.0</v>
      </c>
      <c r="X66" s="58">
        <v>0.0</v>
      </c>
      <c r="Y66" s="58">
        <v>1.0</v>
      </c>
      <c r="Z66" s="58">
        <v>7.0</v>
      </c>
      <c r="AA66" s="58" t="s">
        <v>11</v>
      </c>
      <c r="AB66" s="59">
        <v>0.6231864679</v>
      </c>
      <c r="AD66" s="58">
        <v>64.0</v>
      </c>
    </row>
    <row r="67">
      <c r="A67" s="58" t="s">
        <v>32</v>
      </c>
      <c r="B67" s="58">
        <v>14548.0</v>
      </c>
      <c r="C67" s="58">
        <v>3.0</v>
      </c>
      <c r="D67" s="58">
        <v>0.0</v>
      </c>
      <c r="E67" s="58">
        <v>2.0</v>
      </c>
      <c r="F67" s="58">
        <v>2.0</v>
      </c>
      <c r="G67" s="58">
        <v>2.5</v>
      </c>
      <c r="H67" s="58">
        <v>6.9</v>
      </c>
      <c r="I67" s="58">
        <v>1.8</v>
      </c>
      <c r="J67" s="58">
        <v>8.7</v>
      </c>
      <c r="K67" s="58">
        <v>10.8</v>
      </c>
      <c r="L67" s="58">
        <v>36.3</v>
      </c>
      <c r="M67" s="58">
        <v>47.1</v>
      </c>
      <c r="N67" s="58">
        <v>3.1</v>
      </c>
      <c r="O67" s="58">
        <v>27.8</v>
      </c>
      <c r="P67" s="58">
        <v>31.7</v>
      </c>
      <c r="Q67" s="58">
        <v>59.5</v>
      </c>
      <c r="R67" s="58">
        <v>0.35516425</v>
      </c>
      <c r="S67" s="58">
        <v>64.483575</v>
      </c>
      <c r="T67" s="58">
        <v>1.0</v>
      </c>
      <c r="U67" s="58">
        <v>0.0</v>
      </c>
      <c r="V67" s="58">
        <v>0.0</v>
      </c>
      <c r="W67" s="58">
        <v>1.0</v>
      </c>
      <c r="X67" s="58">
        <v>0.0</v>
      </c>
      <c r="Y67" s="58">
        <v>1.0</v>
      </c>
      <c r="Z67" s="58">
        <v>8.0</v>
      </c>
      <c r="AA67" s="58" t="s">
        <v>17</v>
      </c>
      <c r="AB67" s="59">
        <v>0.5929844098</v>
      </c>
      <c r="AD67" s="58">
        <v>65.0</v>
      </c>
    </row>
    <row r="68">
      <c r="A68" s="58" t="s">
        <v>44</v>
      </c>
      <c r="B68" s="58">
        <v>66972.0</v>
      </c>
      <c r="C68" s="58">
        <v>3.0</v>
      </c>
      <c r="D68" s="58">
        <v>1.0</v>
      </c>
      <c r="E68" s="58">
        <v>2.0</v>
      </c>
      <c r="F68" s="58">
        <v>3.0</v>
      </c>
      <c r="G68" s="58">
        <v>7.8</v>
      </c>
      <c r="H68" s="58">
        <v>12.9</v>
      </c>
      <c r="I68" s="58">
        <v>4.7</v>
      </c>
      <c r="J68" s="58">
        <v>17.6</v>
      </c>
      <c r="K68" s="58">
        <v>9.5</v>
      </c>
      <c r="L68" s="58">
        <v>31.0</v>
      </c>
      <c r="M68" s="58">
        <v>40.5</v>
      </c>
      <c r="N68" s="58">
        <v>3.7</v>
      </c>
      <c r="O68" s="58">
        <v>24.7</v>
      </c>
      <c r="P68" s="58">
        <v>28.7</v>
      </c>
      <c r="Q68" s="58">
        <v>53.4</v>
      </c>
      <c r="R68" s="58">
        <v>0.52762647</v>
      </c>
      <c r="S68" s="58">
        <v>47.237353</v>
      </c>
      <c r="T68" s="58">
        <v>0.0</v>
      </c>
      <c r="U68" s="58">
        <v>0.0</v>
      </c>
      <c r="V68" s="58">
        <v>1.0</v>
      </c>
      <c r="W68" s="58">
        <v>1.0</v>
      </c>
      <c r="X68" s="58">
        <v>0.0</v>
      </c>
      <c r="Y68" s="58">
        <v>1.0</v>
      </c>
      <c r="Z68" s="58">
        <v>4.0</v>
      </c>
      <c r="AA68" s="58" t="s">
        <v>23</v>
      </c>
      <c r="AB68" s="59">
        <v>0.7619685711</v>
      </c>
      <c r="AD68" s="58">
        <v>66.0</v>
      </c>
    </row>
    <row r="69">
      <c r="A69" s="58" t="s">
        <v>76</v>
      </c>
      <c r="B69" s="58">
        <v>9315.0</v>
      </c>
      <c r="C69" s="58">
        <v>2.0</v>
      </c>
      <c r="D69" s="58">
        <v>0.0</v>
      </c>
      <c r="E69" s="58">
        <v>2.0</v>
      </c>
      <c r="F69" s="58">
        <v>2.0</v>
      </c>
      <c r="G69" s="58">
        <v>1.7</v>
      </c>
      <c r="H69" s="58">
        <v>2.7</v>
      </c>
      <c r="I69" s="58">
        <v>1.2</v>
      </c>
      <c r="J69" s="58">
        <v>3.9</v>
      </c>
      <c r="K69" s="58">
        <v>8.2</v>
      </c>
      <c r="L69" s="58">
        <v>33.5</v>
      </c>
      <c r="M69" s="58">
        <v>41.7</v>
      </c>
      <c r="N69" s="58">
        <v>2.1</v>
      </c>
      <c r="O69" s="58">
        <v>31.3</v>
      </c>
      <c r="P69" s="58">
        <v>34.2</v>
      </c>
      <c r="Q69" s="58">
        <v>65.5</v>
      </c>
      <c r="R69" s="58">
        <v>0.5129494</v>
      </c>
      <c r="S69" s="58">
        <v>48.70506</v>
      </c>
      <c r="T69" s="58">
        <v>0.0</v>
      </c>
      <c r="U69" s="58">
        <v>0.0</v>
      </c>
      <c r="V69" s="58">
        <v>0.0</v>
      </c>
      <c r="W69" s="58">
        <v>1.0</v>
      </c>
      <c r="X69" s="58">
        <v>0.0</v>
      </c>
      <c r="Y69" s="58">
        <v>1.0</v>
      </c>
      <c r="Z69" s="58">
        <v>6.0</v>
      </c>
      <c r="AA69" s="58" t="s">
        <v>13</v>
      </c>
      <c r="AB69" s="59">
        <v>0.7637416676</v>
      </c>
      <c r="AD69" s="58">
        <v>67.0</v>
      </c>
    </row>
    <row r="70">
      <c r="A70" s="58" t="s">
        <v>35</v>
      </c>
      <c r="B70" s="58">
        <v>15165.0</v>
      </c>
      <c r="C70" s="58">
        <v>3.0</v>
      </c>
      <c r="D70" s="58">
        <v>0.0</v>
      </c>
      <c r="E70" s="58">
        <v>2.0</v>
      </c>
      <c r="F70" s="58">
        <v>2.0</v>
      </c>
      <c r="G70" s="58">
        <v>3.8</v>
      </c>
      <c r="H70" s="58">
        <v>4.2</v>
      </c>
      <c r="I70" s="58">
        <v>2.2</v>
      </c>
      <c r="J70" s="58">
        <v>6.4</v>
      </c>
      <c r="K70" s="58">
        <v>7.3</v>
      </c>
      <c r="L70" s="58">
        <v>34.9</v>
      </c>
      <c r="M70" s="58">
        <v>42.2</v>
      </c>
      <c r="N70" s="58">
        <v>2.7</v>
      </c>
      <c r="O70" s="58">
        <v>22.9</v>
      </c>
      <c r="P70" s="58">
        <v>34.0</v>
      </c>
      <c r="Q70" s="58">
        <v>56.9</v>
      </c>
      <c r="R70" s="58">
        <v>0.36375566</v>
      </c>
      <c r="S70" s="58">
        <v>63.624434</v>
      </c>
      <c r="T70" s="58">
        <v>1.0</v>
      </c>
      <c r="U70" s="58">
        <v>0.0</v>
      </c>
      <c r="V70" s="58">
        <v>0.0</v>
      </c>
      <c r="W70" s="58">
        <v>1.0</v>
      </c>
      <c r="X70" s="58">
        <v>0.0</v>
      </c>
      <c r="Y70" s="58">
        <v>1.0</v>
      </c>
      <c r="Z70" s="58">
        <v>7.0</v>
      </c>
      <c r="AA70" s="58" t="s">
        <v>11</v>
      </c>
      <c r="AB70" s="59">
        <v>0.5387441769</v>
      </c>
      <c r="AD70" s="58">
        <v>68.0</v>
      </c>
    </row>
    <row r="71">
      <c r="A71" s="58" t="s">
        <v>98</v>
      </c>
      <c r="B71" s="58">
        <v>149013.0</v>
      </c>
      <c r="C71" s="58">
        <v>1.0</v>
      </c>
      <c r="D71" s="58">
        <v>1.0</v>
      </c>
      <c r="E71" s="58">
        <v>0.0</v>
      </c>
      <c r="F71" s="58">
        <v>1.0</v>
      </c>
      <c r="G71" s="58">
        <v>9.2</v>
      </c>
      <c r="H71" s="58">
        <v>7.4</v>
      </c>
      <c r="I71" s="58">
        <v>5.3</v>
      </c>
      <c r="J71" s="58">
        <v>12.7</v>
      </c>
      <c r="K71" s="58">
        <v>5.2</v>
      </c>
      <c r="L71" s="58">
        <v>22.6</v>
      </c>
      <c r="M71" s="58">
        <v>27.8</v>
      </c>
      <c r="N71" s="58">
        <v>3.3</v>
      </c>
      <c r="O71" s="58">
        <v>21.1</v>
      </c>
      <c r="P71" s="58">
        <v>22.9</v>
      </c>
      <c r="Q71" s="58">
        <v>44.0</v>
      </c>
      <c r="R71" s="58">
        <v>0.6637501</v>
      </c>
      <c r="S71" s="58">
        <v>33.62499</v>
      </c>
      <c r="T71" s="58">
        <v>0.0</v>
      </c>
      <c r="U71" s="58">
        <v>1.0</v>
      </c>
      <c r="V71" s="58">
        <v>0.0</v>
      </c>
      <c r="W71" s="58">
        <v>0.0</v>
      </c>
      <c r="X71" s="58">
        <v>0.0</v>
      </c>
      <c r="Y71" s="58">
        <v>0.0</v>
      </c>
      <c r="Z71" s="58">
        <v>2.0</v>
      </c>
      <c r="AA71" s="58" t="s">
        <v>50</v>
      </c>
      <c r="AB71" s="59">
        <v>0.8760928316</v>
      </c>
      <c r="AD71" s="58">
        <v>69.0</v>
      </c>
    </row>
    <row r="72">
      <c r="A72" s="58" t="s">
        <v>101</v>
      </c>
      <c r="B72" s="58">
        <v>97238.0</v>
      </c>
      <c r="C72" s="58">
        <v>1.0</v>
      </c>
      <c r="D72" s="58">
        <v>0.0</v>
      </c>
      <c r="E72" s="58">
        <v>1.0</v>
      </c>
      <c r="F72" s="58">
        <v>1.0</v>
      </c>
      <c r="G72" s="58">
        <v>3.3</v>
      </c>
      <c r="H72" s="58">
        <v>4.9</v>
      </c>
      <c r="I72" s="58">
        <v>1.4</v>
      </c>
      <c r="J72" s="58">
        <v>6.3</v>
      </c>
      <c r="K72" s="58">
        <v>5.5</v>
      </c>
      <c r="L72" s="58">
        <v>27.8</v>
      </c>
      <c r="M72" s="58">
        <v>33.3</v>
      </c>
      <c r="N72" s="58">
        <v>3.0</v>
      </c>
      <c r="O72" s="58">
        <v>21.7</v>
      </c>
      <c r="P72" s="58">
        <v>25.7</v>
      </c>
      <c r="Q72" s="58">
        <v>47.4</v>
      </c>
      <c r="R72" s="58">
        <v>0.61149105</v>
      </c>
      <c r="S72" s="58">
        <v>38.850895</v>
      </c>
      <c r="T72" s="58">
        <v>0.0</v>
      </c>
      <c r="U72" s="58">
        <v>0.0</v>
      </c>
      <c r="V72" s="58">
        <v>0.0</v>
      </c>
      <c r="W72" s="58">
        <v>1.0</v>
      </c>
      <c r="X72" s="58">
        <v>0.0</v>
      </c>
      <c r="Y72" s="58">
        <v>0.0</v>
      </c>
      <c r="Z72" s="58">
        <v>1.0</v>
      </c>
      <c r="AA72" s="58" t="s">
        <v>26</v>
      </c>
      <c r="AB72" s="59">
        <v>0.8093899909</v>
      </c>
      <c r="AD72" s="58">
        <v>70.0</v>
      </c>
    </row>
    <row r="73">
      <c r="A73" s="58" t="s">
        <v>52</v>
      </c>
      <c r="B73" s="58">
        <v>14865.0</v>
      </c>
      <c r="C73" s="58">
        <v>3.0</v>
      </c>
      <c r="D73" s="58">
        <v>0.0</v>
      </c>
      <c r="E73" s="58">
        <v>2.0</v>
      </c>
      <c r="F73" s="58">
        <v>2.0</v>
      </c>
      <c r="G73" s="58">
        <v>5.4</v>
      </c>
      <c r="H73" s="58">
        <v>9.6</v>
      </c>
      <c r="I73" s="58">
        <v>4.5</v>
      </c>
      <c r="J73" s="58">
        <v>14.1</v>
      </c>
      <c r="K73" s="58">
        <v>9.1</v>
      </c>
      <c r="L73" s="58">
        <v>39.2</v>
      </c>
      <c r="M73" s="58">
        <v>48.3</v>
      </c>
      <c r="N73" s="58">
        <v>2.8</v>
      </c>
      <c r="O73" s="58">
        <v>24.5</v>
      </c>
      <c r="P73" s="58">
        <v>30.1</v>
      </c>
      <c r="Q73" s="58">
        <v>54.6</v>
      </c>
      <c r="R73" s="58">
        <v>0.44188738</v>
      </c>
      <c r="S73" s="58">
        <v>55.811262</v>
      </c>
      <c r="T73" s="58">
        <v>1.0</v>
      </c>
      <c r="U73" s="58">
        <v>0.0</v>
      </c>
      <c r="V73" s="58">
        <v>0.0</v>
      </c>
      <c r="W73" s="58">
        <v>1.0</v>
      </c>
      <c r="X73" s="58">
        <v>0.0</v>
      </c>
      <c r="Y73" s="58">
        <v>1.0</v>
      </c>
      <c r="Z73" s="58">
        <v>1.0</v>
      </c>
      <c r="AA73" s="58" t="s">
        <v>26</v>
      </c>
      <c r="AB73" s="59">
        <v>0.6810785048</v>
      </c>
      <c r="AD73" s="58">
        <v>71.0</v>
      </c>
    </row>
    <row r="74">
      <c r="A74" s="58" t="s">
        <v>53</v>
      </c>
      <c r="B74" s="58">
        <v>199070.0</v>
      </c>
      <c r="C74" s="58">
        <v>3.0</v>
      </c>
      <c r="D74" s="58">
        <v>0.0</v>
      </c>
      <c r="E74" s="58">
        <v>3.0</v>
      </c>
      <c r="F74" s="58">
        <v>3.0</v>
      </c>
      <c r="G74" s="58">
        <v>2.3</v>
      </c>
      <c r="H74" s="58">
        <v>3.8</v>
      </c>
      <c r="I74" s="58">
        <v>0.9</v>
      </c>
      <c r="J74" s="58">
        <v>4.7</v>
      </c>
      <c r="K74" s="58">
        <v>5.8</v>
      </c>
      <c r="L74" s="58">
        <v>28.0</v>
      </c>
      <c r="M74" s="58">
        <v>33.8</v>
      </c>
      <c r="N74" s="58">
        <v>4.9</v>
      </c>
      <c r="O74" s="58">
        <v>26.9</v>
      </c>
      <c r="P74" s="58">
        <v>31.3</v>
      </c>
      <c r="Q74" s="58">
        <v>58.2</v>
      </c>
      <c r="R74" s="58">
        <v>0.48726366</v>
      </c>
      <c r="S74" s="58">
        <v>51.273634</v>
      </c>
      <c r="T74" s="58">
        <v>0.0</v>
      </c>
      <c r="U74" s="58">
        <v>0.0</v>
      </c>
      <c r="V74" s="58">
        <v>0.0</v>
      </c>
      <c r="W74" s="58">
        <v>1.0</v>
      </c>
      <c r="X74" s="58">
        <v>1.0</v>
      </c>
      <c r="Y74" s="58">
        <v>1.0</v>
      </c>
      <c r="Z74" s="58">
        <v>1.0</v>
      </c>
      <c r="AA74" s="58" t="s">
        <v>26</v>
      </c>
      <c r="AB74" s="59">
        <v>0.7082554493</v>
      </c>
      <c r="AD74" s="58">
        <v>72.0</v>
      </c>
    </row>
    <row r="75">
      <c r="A75" s="58" t="s">
        <v>48</v>
      </c>
      <c r="B75" s="58">
        <v>161075.0</v>
      </c>
      <c r="C75" s="58">
        <v>3.0</v>
      </c>
      <c r="D75" s="58">
        <v>0.0</v>
      </c>
      <c r="E75" s="58">
        <v>3.0</v>
      </c>
      <c r="F75" s="58">
        <v>3.0</v>
      </c>
      <c r="G75" s="58">
        <v>6.8</v>
      </c>
      <c r="H75" s="58">
        <v>9.7</v>
      </c>
      <c r="I75" s="58">
        <v>4.3</v>
      </c>
      <c r="J75" s="58">
        <v>14.0</v>
      </c>
      <c r="K75" s="58">
        <v>8.0</v>
      </c>
      <c r="L75" s="58">
        <v>27.9</v>
      </c>
      <c r="M75" s="58">
        <v>35.9</v>
      </c>
      <c r="N75" s="58">
        <v>4.6</v>
      </c>
      <c r="O75" s="58">
        <v>25.8</v>
      </c>
      <c r="P75" s="58">
        <v>32.1</v>
      </c>
      <c r="Q75" s="58">
        <v>57.9</v>
      </c>
      <c r="R75" s="58">
        <v>0.53289841</v>
      </c>
      <c r="S75" s="58">
        <v>46.710159</v>
      </c>
      <c r="T75" s="58">
        <v>0.0</v>
      </c>
      <c r="U75" s="58">
        <v>0.0</v>
      </c>
      <c r="V75" s="58">
        <v>0.0</v>
      </c>
      <c r="W75" s="58">
        <v>1.0</v>
      </c>
      <c r="X75" s="58">
        <v>1.0</v>
      </c>
      <c r="Y75" s="58">
        <v>1.0</v>
      </c>
      <c r="Z75" s="58">
        <v>3.0</v>
      </c>
      <c r="AA75" s="58" t="s">
        <v>46</v>
      </c>
      <c r="AB75" s="59">
        <v>0.7675577981</v>
      </c>
      <c r="AD75" s="58">
        <v>73.0</v>
      </c>
    </row>
    <row r="76">
      <c r="A76" s="58" t="s">
        <v>78</v>
      </c>
      <c r="B76" s="58">
        <v>36649.0</v>
      </c>
      <c r="C76" s="58">
        <v>2.0</v>
      </c>
      <c r="D76" s="58">
        <v>0.0</v>
      </c>
      <c r="E76" s="58">
        <v>2.0</v>
      </c>
      <c r="F76" s="58">
        <v>2.0</v>
      </c>
      <c r="G76" s="58">
        <v>4.2</v>
      </c>
      <c r="H76" s="58">
        <v>7.6</v>
      </c>
      <c r="I76" s="58">
        <v>2.3</v>
      </c>
      <c r="J76" s="58">
        <v>9.9</v>
      </c>
      <c r="K76" s="58">
        <v>8.4</v>
      </c>
      <c r="L76" s="58">
        <v>34.3</v>
      </c>
      <c r="M76" s="58">
        <v>42.7</v>
      </c>
      <c r="N76" s="58">
        <v>3.7</v>
      </c>
      <c r="O76" s="58">
        <v>23.4</v>
      </c>
      <c r="P76" s="58">
        <v>29.0</v>
      </c>
      <c r="Q76" s="58">
        <v>52.4</v>
      </c>
      <c r="R76" s="58">
        <v>0.54351977</v>
      </c>
      <c r="S76" s="58">
        <v>45.648023</v>
      </c>
      <c r="T76" s="58">
        <v>0.0</v>
      </c>
      <c r="U76" s="58">
        <v>0.0</v>
      </c>
      <c r="V76" s="58">
        <v>0.0</v>
      </c>
      <c r="W76" s="58">
        <v>1.0</v>
      </c>
      <c r="X76" s="58">
        <v>0.0</v>
      </c>
      <c r="Y76" s="58">
        <v>1.0</v>
      </c>
      <c r="Z76" s="58">
        <v>5.0</v>
      </c>
      <c r="AA76" s="58" t="s">
        <v>79</v>
      </c>
      <c r="AB76" s="59">
        <v>0.7865109457</v>
      </c>
      <c r="AD76" s="58">
        <v>74.0</v>
      </c>
    </row>
    <row r="77">
      <c r="A77" s="58" t="s">
        <v>67</v>
      </c>
      <c r="B77" s="58">
        <v>9805.0</v>
      </c>
      <c r="C77" s="58">
        <v>2.0</v>
      </c>
      <c r="D77" s="58">
        <v>0.0</v>
      </c>
      <c r="E77" s="58">
        <v>2.0</v>
      </c>
      <c r="F77" s="58">
        <v>2.0</v>
      </c>
      <c r="G77" s="58">
        <v>5.1</v>
      </c>
      <c r="H77" s="58">
        <v>8.1</v>
      </c>
      <c r="I77" s="58">
        <v>3.0</v>
      </c>
      <c r="J77" s="58">
        <v>11.1</v>
      </c>
      <c r="K77" s="58">
        <v>6.8</v>
      </c>
      <c r="L77" s="58">
        <v>29.2</v>
      </c>
      <c r="M77" s="58">
        <v>36.0</v>
      </c>
      <c r="N77" s="58">
        <v>2.4</v>
      </c>
      <c r="O77" s="58">
        <v>28.3</v>
      </c>
      <c r="P77" s="58">
        <v>27.5</v>
      </c>
      <c r="Q77" s="58">
        <v>55.8</v>
      </c>
      <c r="R77" s="58">
        <v>0.53233195</v>
      </c>
      <c r="S77" s="58">
        <v>46.766805</v>
      </c>
      <c r="T77" s="58">
        <v>0.0</v>
      </c>
      <c r="U77" s="58">
        <v>0.0</v>
      </c>
      <c r="V77" s="58">
        <v>0.0</v>
      </c>
      <c r="W77" s="58">
        <v>1.0</v>
      </c>
      <c r="X77" s="58">
        <v>0.0</v>
      </c>
      <c r="Y77" s="58">
        <v>1.0</v>
      </c>
      <c r="Z77" s="58">
        <v>7.0</v>
      </c>
      <c r="AA77" s="58" t="s">
        <v>11</v>
      </c>
      <c r="AB77" s="59">
        <v>0.7715990199</v>
      </c>
      <c r="AD77" s="58">
        <v>75.0</v>
      </c>
    </row>
    <row r="78">
      <c r="A78" s="58" t="s">
        <v>36</v>
      </c>
      <c r="B78" s="58">
        <v>9266.0</v>
      </c>
      <c r="C78" s="58">
        <v>3.0</v>
      </c>
      <c r="D78" s="58">
        <v>0.0</v>
      </c>
      <c r="E78" s="58">
        <v>2.0</v>
      </c>
      <c r="F78" s="58">
        <v>2.0</v>
      </c>
      <c r="G78" s="58">
        <v>2.4</v>
      </c>
      <c r="H78" s="58">
        <v>5.2</v>
      </c>
      <c r="I78" s="58">
        <v>2.2</v>
      </c>
      <c r="J78" s="58">
        <v>7.4</v>
      </c>
      <c r="K78" s="58">
        <v>10.3</v>
      </c>
      <c r="L78" s="58">
        <v>33.5</v>
      </c>
      <c r="M78" s="58">
        <v>43.8</v>
      </c>
      <c r="N78" s="58">
        <v>2.9</v>
      </c>
      <c r="O78" s="58">
        <v>27.0</v>
      </c>
      <c r="P78" s="58">
        <v>32.8</v>
      </c>
      <c r="Q78" s="58">
        <v>59.8</v>
      </c>
      <c r="R78" s="58">
        <v>0.39717002</v>
      </c>
      <c r="S78" s="58">
        <v>60.282998</v>
      </c>
      <c r="T78" s="58">
        <v>1.0</v>
      </c>
      <c r="U78" s="58">
        <v>0.0</v>
      </c>
      <c r="V78" s="58">
        <v>0.0</v>
      </c>
      <c r="W78" s="58">
        <v>1.0</v>
      </c>
      <c r="X78" s="58">
        <v>0.0</v>
      </c>
      <c r="Y78" s="58">
        <v>1.0</v>
      </c>
      <c r="Z78" s="58">
        <v>7.0</v>
      </c>
      <c r="AA78" s="58" t="s">
        <v>11</v>
      </c>
      <c r="AB78" s="59">
        <v>0.6957226183</v>
      </c>
      <c r="AD78" s="58">
        <v>76.0</v>
      </c>
    </row>
    <row r="79">
      <c r="A79" s="58" t="s">
        <v>42</v>
      </c>
      <c r="B79" s="58">
        <v>24664.0</v>
      </c>
      <c r="C79" s="58">
        <v>3.0</v>
      </c>
      <c r="D79" s="58">
        <v>0.0</v>
      </c>
      <c r="E79" s="58">
        <v>2.0</v>
      </c>
      <c r="F79" s="58">
        <v>2.0</v>
      </c>
      <c r="G79" s="58">
        <v>3.4</v>
      </c>
      <c r="H79" s="58">
        <v>9.2</v>
      </c>
      <c r="I79" s="58">
        <v>4.2</v>
      </c>
      <c r="J79" s="58">
        <v>13.4</v>
      </c>
      <c r="K79" s="58">
        <v>13.0</v>
      </c>
      <c r="L79" s="58">
        <v>36.4</v>
      </c>
      <c r="M79" s="58">
        <v>49.4</v>
      </c>
      <c r="N79" s="58">
        <v>3.1</v>
      </c>
      <c r="O79" s="58">
        <v>26.9</v>
      </c>
      <c r="P79" s="58">
        <v>36.1</v>
      </c>
      <c r="Q79" s="58">
        <v>63.0</v>
      </c>
      <c r="R79" s="58">
        <v>0.36747664</v>
      </c>
      <c r="S79" s="58">
        <v>63.252336</v>
      </c>
      <c r="T79" s="58">
        <v>1.0</v>
      </c>
      <c r="U79" s="58">
        <v>0.0</v>
      </c>
      <c r="V79" s="58">
        <v>0.0</v>
      </c>
      <c r="W79" s="58">
        <v>1.0</v>
      </c>
      <c r="X79" s="58">
        <v>0.0</v>
      </c>
      <c r="Y79" s="58">
        <v>1.0</v>
      </c>
      <c r="Z79" s="58">
        <v>6.0</v>
      </c>
      <c r="AA79" s="58" t="s">
        <v>13</v>
      </c>
      <c r="AB79" s="59">
        <v>0.6093042575</v>
      </c>
      <c r="AD79" s="58">
        <v>77.0</v>
      </c>
    </row>
    <row r="80">
      <c r="A80" s="58" t="s">
        <v>30</v>
      </c>
      <c r="B80" s="58">
        <v>3259.0</v>
      </c>
      <c r="C80" s="58">
        <v>3.0</v>
      </c>
      <c r="D80" s="58">
        <v>0.0</v>
      </c>
      <c r="E80" s="58">
        <v>2.0</v>
      </c>
      <c r="F80" s="58">
        <v>2.0</v>
      </c>
      <c r="G80" s="58">
        <v>1.8</v>
      </c>
      <c r="H80" s="58">
        <v>3.6</v>
      </c>
      <c r="I80" s="58">
        <v>0.0</v>
      </c>
      <c r="J80" s="58">
        <v>3.6</v>
      </c>
      <c r="K80" s="58">
        <v>8.0</v>
      </c>
      <c r="L80" s="58">
        <v>34.6</v>
      </c>
      <c r="M80" s="58">
        <v>42.6</v>
      </c>
      <c r="N80" s="58">
        <v>2.0</v>
      </c>
      <c r="O80" s="58">
        <v>30.8</v>
      </c>
      <c r="P80" s="58">
        <v>30.2</v>
      </c>
      <c r="Q80" s="58">
        <v>61.0</v>
      </c>
      <c r="R80" s="58">
        <v>0.35194324</v>
      </c>
      <c r="S80" s="58">
        <v>64.805676</v>
      </c>
      <c r="T80" s="58">
        <v>1.0</v>
      </c>
      <c r="U80" s="58">
        <v>0.0</v>
      </c>
      <c r="V80" s="58">
        <v>0.0</v>
      </c>
      <c r="W80" s="58">
        <v>1.0</v>
      </c>
      <c r="X80" s="58">
        <v>0.0</v>
      </c>
      <c r="Y80" s="58">
        <v>1.0</v>
      </c>
      <c r="Z80" s="58">
        <v>9.0</v>
      </c>
      <c r="AA80" s="58" t="s">
        <v>15</v>
      </c>
      <c r="AB80" s="59">
        <v>0.6597779149</v>
      </c>
      <c r="AD80" s="58">
        <v>78.0</v>
      </c>
    </row>
    <row r="81">
      <c r="A81" s="58" t="s">
        <v>84</v>
      </c>
      <c r="B81" s="58">
        <v>21627.0</v>
      </c>
      <c r="C81" s="58">
        <v>2.0</v>
      </c>
      <c r="D81" s="58">
        <v>0.0</v>
      </c>
      <c r="E81" s="58">
        <v>2.0</v>
      </c>
      <c r="F81" s="58">
        <v>2.0</v>
      </c>
      <c r="G81" s="58">
        <v>2.0</v>
      </c>
      <c r="H81" s="58">
        <v>3.0</v>
      </c>
      <c r="I81" s="58">
        <v>1.4</v>
      </c>
      <c r="J81" s="58">
        <v>4.4</v>
      </c>
      <c r="K81" s="58">
        <v>7.8</v>
      </c>
      <c r="L81" s="58">
        <v>34.5</v>
      </c>
      <c r="M81" s="58">
        <v>42.3</v>
      </c>
      <c r="N81" s="58">
        <v>3.2</v>
      </c>
      <c r="O81" s="58">
        <v>24.7</v>
      </c>
      <c r="P81" s="58">
        <v>31.1</v>
      </c>
      <c r="Q81" s="58">
        <v>55.8</v>
      </c>
      <c r="R81" s="58">
        <v>0.50609785</v>
      </c>
      <c r="S81" s="58">
        <v>49.390215</v>
      </c>
      <c r="T81" s="58">
        <v>0.0</v>
      </c>
      <c r="U81" s="58">
        <v>0.0</v>
      </c>
      <c r="V81" s="58">
        <v>0.0</v>
      </c>
      <c r="W81" s="58">
        <v>1.0</v>
      </c>
      <c r="X81" s="58">
        <v>0.0</v>
      </c>
      <c r="Y81" s="58">
        <v>1.0</v>
      </c>
      <c r="Z81" s="58">
        <v>3.0</v>
      </c>
      <c r="AA81" s="58" t="s">
        <v>46</v>
      </c>
      <c r="AB81" s="59">
        <v>0.7446437821</v>
      </c>
      <c r="AD81" s="58">
        <v>79.0</v>
      </c>
    </row>
    <row r="82">
      <c r="A82" s="58" t="s">
        <v>19</v>
      </c>
      <c r="B82" s="58">
        <v>13682.0</v>
      </c>
      <c r="C82" s="58">
        <v>4.0</v>
      </c>
      <c r="D82" s="58">
        <v>0.0</v>
      </c>
      <c r="E82" s="58">
        <v>3.0</v>
      </c>
      <c r="F82" s="58">
        <v>3.0</v>
      </c>
      <c r="G82" s="58">
        <v>0.8</v>
      </c>
      <c r="H82" s="58">
        <v>2.5</v>
      </c>
      <c r="I82" s="58">
        <v>0.5</v>
      </c>
      <c r="J82" s="58">
        <v>3.0</v>
      </c>
      <c r="K82" s="58">
        <v>9.6</v>
      </c>
      <c r="L82" s="58">
        <v>37.2</v>
      </c>
      <c r="M82" s="58">
        <v>46.8</v>
      </c>
      <c r="N82" s="58">
        <v>5.3</v>
      </c>
      <c r="O82" s="58">
        <v>27.8</v>
      </c>
      <c r="P82" s="58">
        <v>37.9</v>
      </c>
      <c r="Q82" s="58">
        <v>65.7</v>
      </c>
      <c r="R82" s="58">
        <v>0.43331568</v>
      </c>
      <c r="S82" s="58">
        <v>56.668432</v>
      </c>
      <c r="T82" s="58">
        <v>1.0</v>
      </c>
      <c r="U82" s="58">
        <v>0.0</v>
      </c>
      <c r="V82" s="58">
        <v>0.0</v>
      </c>
      <c r="W82" s="58">
        <v>1.0</v>
      </c>
      <c r="X82" s="58">
        <v>1.0</v>
      </c>
      <c r="Y82" s="58">
        <v>1.0</v>
      </c>
      <c r="Z82" s="58">
        <v>7.0</v>
      </c>
      <c r="AA82" s="58" t="s">
        <v>11</v>
      </c>
      <c r="AB82" s="59">
        <v>0.6932445722</v>
      </c>
      <c r="AD82" s="58">
        <v>80.0</v>
      </c>
    </row>
    <row r="83">
      <c r="A83" s="58" t="s">
        <v>77</v>
      </c>
      <c r="B83" s="58">
        <v>18612.0</v>
      </c>
      <c r="C83" s="58">
        <v>2.0</v>
      </c>
      <c r="D83" s="58">
        <v>0.0</v>
      </c>
      <c r="E83" s="58">
        <v>2.0</v>
      </c>
      <c r="F83" s="58">
        <v>2.0</v>
      </c>
      <c r="G83" s="58">
        <v>3.6</v>
      </c>
      <c r="H83" s="58">
        <v>5.3</v>
      </c>
      <c r="I83" s="58">
        <v>1.8</v>
      </c>
      <c r="J83" s="58">
        <v>7.1</v>
      </c>
      <c r="K83" s="58">
        <v>6.9</v>
      </c>
      <c r="L83" s="58">
        <v>35.8</v>
      </c>
      <c r="M83" s="58">
        <v>42.7</v>
      </c>
      <c r="N83" s="58">
        <v>3.5</v>
      </c>
      <c r="O83" s="58">
        <v>26.8</v>
      </c>
      <c r="P83" s="58">
        <v>32.2</v>
      </c>
      <c r="Q83" s="58">
        <v>59.0</v>
      </c>
      <c r="R83" s="58">
        <v>0.52857062</v>
      </c>
      <c r="S83" s="58">
        <v>47.142938</v>
      </c>
      <c r="T83" s="58">
        <v>0.0</v>
      </c>
      <c r="U83" s="58">
        <v>0.0</v>
      </c>
      <c r="V83" s="58">
        <v>0.0</v>
      </c>
      <c r="W83" s="58">
        <v>1.0</v>
      </c>
      <c r="X83" s="58">
        <v>0.0</v>
      </c>
      <c r="Y83" s="58">
        <v>1.0</v>
      </c>
      <c r="Z83" s="58">
        <v>6.0</v>
      </c>
      <c r="AA83" s="58" t="s">
        <v>13</v>
      </c>
      <c r="AB83" s="59">
        <v>0.7746566439</v>
      </c>
      <c r="AD83" s="58">
        <v>81.0</v>
      </c>
    </row>
    <row r="84">
      <c r="A84" s="58" t="s">
        <v>105</v>
      </c>
      <c r="B84" s="58">
        <v>262440.0</v>
      </c>
      <c r="C84" s="58">
        <v>0.0</v>
      </c>
      <c r="D84" s="58">
        <v>0.0</v>
      </c>
      <c r="E84" s="58">
        <v>0.0</v>
      </c>
      <c r="F84" s="58">
        <v>0.0</v>
      </c>
      <c r="G84" s="58">
        <v>6.8</v>
      </c>
      <c r="H84" s="58">
        <v>6.9</v>
      </c>
      <c r="I84" s="58">
        <v>2.5</v>
      </c>
      <c r="J84" s="58">
        <v>9.4</v>
      </c>
      <c r="K84" s="58">
        <v>4.0</v>
      </c>
      <c r="L84" s="58">
        <v>21.1</v>
      </c>
      <c r="M84" s="58">
        <v>25.1</v>
      </c>
      <c r="N84" s="58">
        <v>2.9</v>
      </c>
      <c r="O84" s="58">
        <v>21.5</v>
      </c>
      <c r="P84" s="58">
        <v>22.4</v>
      </c>
      <c r="Q84" s="58">
        <v>43.9</v>
      </c>
      <c r="R84" s="58">
        <v>0.67892758</v>
      </c>
      <c r="S84" s="58">
        <v>32.107242</v>
      </c>
      <c r="T84" s="58">
        <v>0.0</v>
      </c>
      <c r="U84" s="58">
        <v>0.0</v>
      </c>
      <c r="V84" s="58">
        <v>0.0</v>
      </c>
      <c r="W84" s="58">
        <v>0.0</v>
      </c>
      <c r="X84" s="58">
        <v>0.0</v>
      </c>
      <c r="Y84" s="58">
        <v>0.0</v>
      </c>
      <c r="Z84" s="58">
        <v>1.0</v>
      </c>
      <c r="AA84" s="58" t="s">
        <v>26</v>
      </c>
      <c r="AB84" s="59">
        <v>0.8663123467</v>
      </c>
      <c r="AD84" s="58">
        <v>82.0</v>
      </c>
    </row>
    <row r="85">
      <c r="A85" s="58" t="s">
        <v>12</v>
      </c>
      <c r="B85" s="58">
        <v>10897.0</v>
      </c>
      <c r="C85" s="58">
        <v>5.0</v>
      </c>
      <c r="D85" s="58">
        <v>2.0</v>
      </c>
      <c r="E85" s="58">
        <v>2.0</v>
      </c>
      <c r="F85" s="58">
        <v>4.0</v>
      </c>
      <c r="G85" s="58">
        <v>12.6</v>
      </c>
      <c r="H85" s="58">
        <v>21.6</v>
      </c>
      <c r="I85" s="58">
        <v>10.7</v>
      </c>
      <c r="J85" s="58">
        <v>32.3</v>
      </c>
      <c r="K85" s="58">
        <v>16.6</v>
      </c>
      <c r="L85" s="58">
        <v>41.2</v>
      </c>
      <c r="M85" s="58">
        <v>57.8</v>
      </c>
      <c r="N85" s="58">
        <v>2.6</v>
      </c>
      <c r="O85" s="58">
        <v>28.7</v>
      </c>
      <c r="P85" s="58">
        <v>37.7</v>
      </c>
      <c r="Q85" s="58">
        <v>66.4</v>
      </c>
      <c r="R85" s="58">
        <v>0.34023286</v>
      </c>
      <c r="S85" s="58">
        <v>65.976714</v>
      </c>
      <c r="T85" s="58">
        <v>1.0</v>
      </c>
      <c r="U85" s="58">
        <v>1.0</v>
      </c>
      <c r="V85" s="58">
        <v>1.0</v>
      </c>
      <c r="W85" s="58">
        <v>1.0</v>
      </c>
      <c r="X85" s="58">
        <v>0.0</v>
      </c>
      <c r="Y85" s="58">
        <v>1.0</v>
      </c>
      <c r="Z85" s="58">
        <v>6.0</v>
      </c>
      <c r="AA85" s="58" t="s">
        <v>13</v>
      </c>
      <c r="AB85" s="59">
        <v>0.6008131584</v>
      </c>
      <c r="AD85" s="58">
        <v>83.0</v>
      </c>
    </row>
    <row r="86">
      <c r="A86" s="58" t="s">
        <v>43</v>
      </c>
      <c r="B86" s="58">
        <v>6207.0</v>
      </c>
      <c r="C86" s="58">
        <v>3.0</v>
      </c>
      <c r="D86" s="58">
        <v>0.0</v>
      </c>
      <c r="E86" s="58">
        <v>2.0</v>
      </c>
      <c r="F86" s="58">
        <v>2.0</v>
      </c>
      <c r="G86" s="58">
        <v>0.6</v>
      </c>
      <c r="H86" s="58">
        <v>0.5</v>
      </c>
      <c r="I86" s="58">
        <v>0.0</v>
      </c>
      <c r="J86" s="58">
        <v>0.5</v>
      </c>
      <c r="K86" s="58">
        <v>6.1</v>
      </c>
      <c r="L86" s="58">
        <v>29.7</v>
      </c>
      <c r="M86" s="58">
        <v>35.8</v>
      </c>
      <c r="N86" s="58">
        <v>1.5</v>
      </c>
      <c r="O86" s="58">
        <v>25.5</v>
      </c>
      <c r="P86" s="58">
        <v>35.6</v>
      </c>
      <c r="Q86" s="58">
        <v>61.1</v>
      </c>
      <c r="R86" s="58">
        <v>0.47354797</v>
      </c>
      <c r="S86" s="58">
        <v>52.645203</v>
      </c>
      <c r="T86" s="58">
        <v>1.0</v>
      </c>
      <c r="U86" s="58">
        <v>0.0</v>
      </c>
      <c r="V86" s="58">
        <v>0.0</v>
      </c>
      <c r="W86" s="58">
        <v>1.0</v>
      </c>
      <c r="X86" s="58">
        <v>0.0</v>
      </c>
      <c r="Y86" s="58">
        <v>1.0</v>
      </c>
      <c r="Z86" s="58">
        <v>6.0</v>
      </c>
      <c r="AA86" s="58" t="s">
        <v>13</v>
      </c>
      <c r="AB86" s="59">
        <v>0.7171978644</v>
      </c>
      <c r="AD86" s="58">
        <v>84.0</v>
      </c>
    </row>
    <row r="87">
      <c r="A87" s="58" t="s">
        <v>80</v>
      </c>
      <c r="B87" s="58">
        <v>50484.0</v>
      </c>
      <c r="C87" s="58">
        <v>2.0</v>
      </c>
      <c r="D87" s="58">
        <v>0.0</v>
      </c>
      <c r="E87" s="58">
        <v>2.0</v>
      </c>
      <c r="F87" s="58">
        <v>2.0</v>
      </c>
      <c r="G87" s="58">
        <v>3.4</v>
      </c>
      <c r="H87" s="58">
        <v>6.1</v>
      </c>
      <c r="I87" s="58">
        <v>1.7</v>
      </c>
      <c r="J87" s="58">
        <v>7.8</v>
      </c>
      <c r="K87" s="58">
        <v>7.0</v>
      </c>
      <c r="L87" s="58">
        <v>27.4</v>
      </c>
      <c r="M87" s="58">
        <v>34.4</v>
      </c>
      <c r="N87" s="58">
        <v>3.6</v>
      </c>
      <c r="O87" s="58">
        <v>26.3</v>
      </c>
      <c r="P87" s="58">
        <v>31.8</v>
      </c>
      <c r="Q87" s="58">
        <v>58.1</v>
      </c>
      <c r="R87" s="58">
        <v>0.51754592</v>
      </c>
      <c r="S87" s="58">
        <v>48.245408</v>
      </c>
      <c r="T87" s="58">
        <v>0.0</v>
      </c>
      <c r="U87" s="58">
        <v>0.0</v>
      </c>
      <c r="V87" s="58">
        <v>0.0</v>
      </c>
      <c r="W87" s="58">
        <v>1.0</v>
      </c>
      <c r="X87" s="58">
        <v>0.0</v>
      </c>
      <c r="Y87" s="58">
        <v>1.0</v>
      </c>
      <c r="Z87" s="58">
        <v>4.0</v>
      </c>
      <c r="AA87" s="58" t="s">
        <v>23</v>
      </c>
      <c r="AB87" s="59">
        <v>0.7939074599</v>
      </c>
      <c r="AD87" s="58">
        <v>85.0</v>
      </c>
    </row>
    <row r="88">
      <c r="A88" s="58" t="s">
        <v>102</v>
      </c>
      <c r="B88" s="58">
        <v>138377.0</v>
      </c>
      <c r="C88" s="58">
        <v>1.0</v>
      </c>
      <c r="D88" s="58">
        <v>0.0</v>
      </c>
      <c r="E88" s="58">
        <v>1.0</v>
      </c>
      <c r="F88" s="58">
        <v>1.0</v>
      </c>
      <c r="G88" s="58">
        <v>2.8</v>
      </c>
      <c r="H88" s="58">
        <v>4.1</v>
      </c>
      <c r="I88" s="58">
        <v>1.4</v>
      </c>
      <c r="J88" s="58">
        <v>5.5</v>
      </c>
      <c r="K88" s="58">
        <v>5.5</v>
      </c>
      <c r="L88" s="58">
        <v>29.1</v>
      </c>
      <c r="M88" s="58">
        <v>34.6</v>
      </c>
      <c r="N88" s="58">
        <v>3.2</v>
      </c>
      <c r="O88" s="58">
        <v>22.9</v>
      </c>
      <c r="P88" s="58">
        <v>24.8</v>
      </c>
      <c r="Q88" s="58">
        <v>47.7</v>
      </c>
      <c r="R88" s="58">
        <v>0.57270835</v>
      </c>
      <c r="S88" s="58">
        <v>42.729165</v>
      </c>
      <c r="T88" s="58">
        <v>0.0</v>
      </c>
      <c r="U88" s="58">
        <v>0.0</v>
      </c>
      <c r="V88" s="58">
        <v>0.0</v>
      </c>
      <c r="W88" s="58">
        <v>1.0</v>
      </c>
      <c r="X88" s="58">
        <v>0.0</v>
      </c>
      <c r="Y88" s="58">
        <v>0.0</v>
      </c>
      <c r="Z88" s="58">
        <v>1.0</v>
      </c>
      <c r="AA88" s="58" t="s">
        <v>26</v>
      </c>
      <c r="AB88" s="59">
        <v>0.8009847426</v>
      </c>
      <c r="AD88" s="58">
        <v>86.0</v>
      </c>
    </row>
    <row r="89">
      <c r="A89" s="58" t="s">
        <v>59</v>
      </c>
      <c r="B89" s="58">
        <v>9709.0</v>
      </c>
      <c r="C89" s="58">
        <v>2.0</v>
      </c>
      <c r="D89" s="58">
        <v>0.0</v>
      </c>
      <c r="E89" s="58">
        <v>2.0</v>
      </c>
      <c r="F89" s="58">
        <v>2.0</v>
      </c>
      <c r="G89" s="58">
        <v>1.8</v>
      </c>
      <c r="H89" s="58">
        <v>4.0</v>
      </c>
      <c r="I89" s="58">
        <v>1.4</v>
      </c>
      <c r="J89" s="58">
        <v>5.4</v>
      </c>
      <c r="K89" s="58">
        <v>8.7</v>
      </c>
      <c r="L89" s="58">
        <v>35.5</v>
      </c>
      <c r="M89" s="58">
        <v>44.2</v>
      </c>
      <c r="N89" s="58">
        <v>3.0</v>
      </c>
      <c r="O89" s="58">
        <v>27.0</v>
      </c>
      <c r="P89" s="58">
        <v>35.9</v>
      </c>
      <c r="Q89" s="58">
        <v>62.9</v>
      </c>
      <c r="R89" s="58">
        <v>0.49368674</v>
      </c>
      <c r="S89" s="58">
        <v>50.631326</v>
      </c>
      <c r="T89" s="58">
        <v>0.0</v>
      </c>
      <c r="U89" s="58">
        <v>0.0</v>
      </c>
      <c r="V89" s="58">
        <v>0.0</v>
      </c>
      <c r="W89" s="58">
        <v>1.0</v>
      </c>
      <c r="X89" s="58">
        <v>0.0</v>
      </c>
      <c r="Y89" s="58">
        <v>1.0</v>
      </c>
      <c r="Z89" s="58">
        <v>9.0</v>
      </c>
      <c r="AA89" s="58" t="s">
        <v>15</v>
      </c>
      <c r="AB89" s="59">
        <v>0.7305645414</v>
      </c>
      <c r="AD89" s="58">
        <v>87.0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8" max="18" width="20.71"/>
  </cols>
  <sheetData>
    <row r="1">
      <c r="A1" s="60" t="s">
        <v>114</v>
      </c>
      <c r="B1" s="60" t="s">
        <v>115</v>
      </c>
      <c r="C1" s="61" t="s">
        <v>116</v>
      </c>
      <c r="D1" s="62" t="s">
        <v>144</v>
      </c>
      <c r="E1" s="62" t="s">
        <v>145</v>
      </c>
      <c r="F1" s="63" t="s">
        <v>146</v>
      </c>
      <c r="G1" s="61" t="s">
        <v>120</v>
      </c>
      <c r="H1" s="61" t="s">
        <v>121</v>
      </c>
      <c r="I1" s="61" t="s">
        <v>122</v>
      </c>
      <c r="J1" s="61" t="s">
        <v>147</v>
      </c>
      <c r="K1" s="61" t="s">
        <v>124</v>
      </c>
      <c r="L1" s="61" t="s">
        <v>125</v>
      </c>
      <c r="M1" s="64" t="s">
        <v>126</v>
      </c>
      <c r="N1" s="64" t="s">
        <v>127</v>
      </c>
      <c r="O1" s="61" t="s">
        <v>148</v>
      </c>
      <c r="P1" s="61" t="s">
        <v>149</v>
      </c>
      <c r="Q1" s="61" t="s">
        <v>130</v>
      </c>
      <c r="R1" s="61" t="s">
        <v>131</v>
      </c>
      <c r="S1" s="61" t="s">
        <v>132</v>
      </c>
      <c r="T1" s="61" t="s">
        <v>133</v>
      </c>
      <c r="U1" s="61" t="s">
        <v>134</v>
      </c>
      <c r="V1" s="61" t="s">
        <v>135</v>
      </c>
      <c r="W1" s="61" t="s">
        <v>136</v>
      </c>
      <c r="X1" s="61" t="s">
        <v>137</v>
      </c>
      <c r="Y1" s="61" t="s">
        <v>138</v>
      </c>
      <c r="Z1" s="65" t="s">
        <v>141</v>
      </c>
      <c r="AA1" s="66" t="s">
        <v>150</v>
      </c>
      <c r="AB1" s="67" t="s">
        <v>151</v>
      </c>
      <c r="AC1" s="67" t="s">
        <v>152</v>
      </c>
      <c r="AD1" s="67" t="s">
        <v>153</v>
      </c>
      <c r="AE1" s="68" t="s">
        <v>139</v>
      </c>
      <c r="AF1" s="58" t="s">
        <v>140</v>
      </c>
      <c r="AG1" s="69"/>
      <c r="AH1" s="69"/>
    </row>
    <row r="2">
      <c r="A2" s="70" t="s">
        <v>143</v>
      </c>
      <c r="B2" s="71">
        <f>sum(B3:B89)</f>
        <v>5639632</v>
      </c>
      <c r="C2" s="72">
        <f t="shared" ref="C2:C89" si="1">T2+F2</f>
        <v>6</v>
      </c>
      <c r="D2" s="73">
        <f t="shared" ref="D2:D89" si="2">sum(U2,V2)</f>
        <v>2</v>
      </c>
      <c r="E2" s="72">
        <f t="shared" ref="E2:E89" si="3">sum(W2,X2,Y2)</f>
        <v>3</v>
      </c>
      <c r="F2" s="73">
        <f t="shared" ref="F2:F89" si="4">SUM(D2,E2)</f>
        <v>5</v>
      </c>
      <c r="G2" s="74">
        <v>8.4</v>
      </c>
      <c r="H2" s="74">
        <v>11.7</v>
      </c>
      <c r="I2" s="74">
        <v>4.7</v>
      </c>
      <c r="J2" s="72">
        <f t="shared" ref="J2:J89" si="5">H2+I2</f>
        <v>16.4</v>
      </c>
      <c r="K2" s="74">
        <v>7.0</v>
      </c>
      <c r="L2" s="74">
        <v>24.9</v>
      </c>
      <c r="M2" s="75">
        <f t="shared" ref="M2:M89" si="6">K2+L2</f>
        <v>31.9</v>
      </c>
      <c r="N2" s="74">
        <v>3.8</v>
      </c>
      <c r="O2" s="74">
        <v>23.4</v>
      </c>
      <c r="P2" s="74">
        <v>28.2</v>
      </c>
      <c r="Q2" s="72">
        <f t="shared" ref="Q2:Q89" si="7">O2+P2</f>
        <v>51.6</v>
      </c>
      <c r="R2" s="76">
        <f>AVERAGE(R3:R89)</f>
        <v>0.476525452</v>
      </c>
      <c r="S2" s="72">
        <f t="shared" ref="S2:S89" si="8">100-(R2*100)</f>
        <v>52.3474548</v>
      </c>
      <c r="T2" s="77">
        <f t="shared" ref="T2:T89" si="9">IF(S2&gt;52.3474548,1,0)</f>
        <v>1</v>
      </c>
      <c r="U2" s="77">
        <f t="shared" ref="U2:U89" si="10">IF(G2&gt;=8.3,1,0)</f>
        <v>1</v>
      </c>
      <c r="V2" s="78">
        <f t="shared" ref="V2:V89" si="11">IF(J2&gt;16.3,1,0)</f>
        <v>1</v>
      </c>
      <c r="W2" s="78">
        <f t="shared" ref="W2:W89" si="12">IF(M2&gt;31.8,1,0)</f>
        <v>1</v>
      </c>
      <c r="X2" s="78">
        <f t="shared" ref="X2:X89" si="13">IF(N2&gt;3.7,1,0)</f>
        <v>1</v>
      </c>
      <c r="Y2" s="78">
        <f t="shared" ref="Y2:Y89" si="14">IF(Q2&gt;51.5,1,0)</f>
        <v>1</v>
      </c>
      <c r="Z2" s="79">
        <f>AVERAGE(Z3:Z89)</f>
        <v>0.7184472159</v>
      </c>
      <c r="AA2" s="79">
        <f>SUM(AA3:AA89)</f>
        <v>887</v>
      </c>
      <c r="AB2" s="79">
        <f t="shared" ref="AB2:AB89" si="15">B2/AA2</f>
        <v>6358.096956</v>
      </c>
      <c r="AC2" s="80">
        <f t="shared" ref="AC2:AC89" si="16">AA2/(B2/3000)</f>
        <v>0.4718392973</v>
      </c>
      <c r="AD2" s="81">
        <f t="shared" ref="AD2:AD89" si="17">IF(AC2&lt;0.4719,1,0)</f>
        <v>1</v>
      </c>
      <c r="AF2" s="69"/>
      <c r="AG2" s="69"/>
      <c r="AH2" s="69"/>
    </row>
    <row r="3">
      <c r="A3" s="82" t="s">
        <v>16</v>
      </c>
      <c r="B3" s="83">
        <v>15886.0</v>
      </c>
      <c r="C3" s="72">
        <f t="shared" si="1"/>
        <v>4</v>
      </c>
      <c r="D3" s="73">
        <f t="shared" si="2"/>
        <v>0</v>
      </c>
      <c r="E3" s="72">
        <f t="shared" si="3"/>
        <v>3</v>
      </c>
      <c r="F3" s="73">
        <f t="shared" si="4"/>
        <v>3</v>
      </c>
      <c r="G3" s="84">
        <v>1.3</v>
      </c>
      <c r="H3" s="84">
        <v>2.8</v>
      </c>
      <c r="I3" s="84">
        <v>0.5</v>
      </c>
      <c r="J3" s="72">
        <f t="shared" si="5"/>
        <v>3.3</v>
      </c>
      <c r="K3" s="84">
        <v>9.0</v>
      </c>
      <c r="L3" s="84">
        <v>37.7</v>
      </c>
      <c r="M3" s="75">
        <f t="shared" si="6"/>
        <v>46.7</v>
      </c>
      <c r="N3" s="84">
        <v>6.2</v>
      </c>
      <c r="O3" s="84">
        <v>30.6</v>
      </c>
      <c r="P3" s="84">
        <v>34.7</v>
      </c>
      <c r="Q3" s="72">
        <f t="shared" si="7"/>
        <v>65.3</v>
      </c>
      <c r="R3" s="85">
        <v>0.38390908</v>
      </c>
      <c r="S3" s="72">
        <f t="shared" si="8"/>
        <v>61.609092</v>
      </c>
      <c r="T3" s="77">
        <f t="shared" si="9"/>
        <v>1</v>
      </c>
      <c r="U3" s="77">
        <f t="shared" si="10"/>
        <v>0</v>
      </c>
      <c r="V3" s="78">
        <f t="shared" si="11"/>
        <v>0</v>
      </c>
      <c r="W3" s="78">
        <f t="shared" si="12"/>
        <v>1</v>
      </c>
      <c r="X3" s="78">
        <f t="shared" si="13"/>
        <v>1</v>
      </c>
      <c r="Y3" s="78">
        <f t="shared" si="14"/>
        <v>1</v>
      </c>
      <c r="Z3" s="86">
        <v>0.6014511365</v>
      </c>
      <c r="AA3" s="87">
        <v>10.0</v>
      </c>
      <c r="AB3" s="79">
        <f t="shared" si="15"/>
        <v>1588.6</v>
      </c>
      <c r="AC3" s="80">
        <f t="shared" si="16"/>
        <v>1.888455244</v>
      </c>
      <c r="AD3" s="81">
        <f t="shared" si="17"/>
        <v>0</v>
      </c>
      <c r="AE3" s="88">
        <v>8.0</v>
      </c>
      <c r="AF3" s="89" t="s">
        <v>17</v>
      </c>
      <c r="AG3" s="69"/>
      <c r="AH3" s="69"/>
    </row>
    <row r="4">
      <c r="A4" s="82" t="s">
        <v>85</v>
      </c>
      <c r="B4" s="83">
        <v>356921.0</v>
      </c>
      <c r="C4" s="72">
        <f t="shared" si="1"/>
        <v>2</v>
      </c>
      <c r="D4" s="73">
        <f t="shared" si="2"/>
        <v>1</v>
      </c>
      <c r="E4" s="72">
        <f t="shared" si="3"/>
        <v>1</v>
      </c>
      <c r="F4" s="73">
        <f t="shared" si="4"/>
        <v>2</v>
      </c>
      <c r="G4" s="84">
        <v>8.5</v>
      </c>
      <c r="H4" s="84">
        <v>11.2</v>
      </c>
      <c r="I4" s="84">
        <v>4.3</v>
      </c>
      <c r="J4" s="72">
        <f t="shared" si="5"/>
        <v>15.5</v>
      </c>
      <c r="K4" s="84">
        <v>6.1</v>
      </c>
      <c r="L4" s="84">
        <v>27.9</v>
      </c>
      <c r="M4" s="75">
        <f t="shared" si="6"/>
        <v>34</v>
      </c>
      <c r="N4" s="84">
        <v>3.6</v>
      </c>
      <c r="O4" s="84">
        <v>20.9</v>
      </c>
      <c r="P4" s="84">
        <v>26.4</v>
      </c>
      <c r="Q4" s="72">
        <f t="shared" si="7"/>
        <v>47.3</v>
      </c>
      <c r="R4" s="85">
        <v>0.58598044</v>
      </c>
      <c r="S4" s="72">
        <f t="shared" si="8"/>
        <v>41.401956</v>
      </c>
      <c r="T4" s="77">
        <f t="shared" si="9"/>
        <v>0</v>
      </c>
      <c r="U4" s="77">
        <f t="shared" si="10"/>
        <v>1</v>
      </c>
      <c r="V4" s="78">
        <f t="shared" si="11"/>
        <v>0</v>
      </c>
      <c r="W4" s="78">
        <f t="shared" si="12"/>
        <v>1</v>
      </c>
      <c r="X4" s="78">
        <f t="shared" si="13"/>
        <v>0</v>
      </c>
      <c r="Y4" s="78">
        <f t="shared" si="14"/>
        <v>0</v>
      </c>
      <c r="Z4" s="86">
        <v>0.7927927928</v>
      </c>
      <c r="AA4" s="87">
        <v>21.0</v>
      </c>
      <c r="AB4" s="79">
        <f t="shared" si="15"/>
        <v>16996.2381</v>
      </c>
      <c r="AC4" s="80">
        <f t="shared" si="16"/>
        <v>0.1765096478</v>
      </c>
      <c r="AD4" s="81">
        <f t="shared" si="17"/>
        <v>1</v>
      </c>
      <c r="AE4" s="88">
        <v>1.0</v>
      </c>
      <c r="AF4" s="89" t="s">
        <v>26</v>
      </c>
      <c r="AG4" s="69"/>
      <c r="AH4" s="69"/>
    </row>
    <row r="5">
      <c r="A5" s="82" t="s">
        <v>68</v>
      </c>
      <c r="B5" s="83">
        <v>34423.0</v>
      </c>
      <c r="C5" s="72">
        <f t="shared" si="1"/>
        <v>2</v>
      </c>
      <c r="D5" s="73">
        <f t="shared" si="2"/>
        <v>0</v>
      </c>
      <c r="E5" s="72">
        <f t="shared" si="3"/>
        <v>2</v>
      </c>
      <c r="F5" s="73">
        <f t="shared" si="4"/>
        <v>2</v>
      </c>
      <c r="G5" s="84">
        <v>1.5</v>
      </c>
      <c r="H5" s="84">
        <v>3.5</v>
      </c>
      <c r="I5" s="84">
        <v>1.3</v>
      </c>
      <c r="J5" s="72">
        <f t="shared" si="5"/>
        <v>4.8</v>
      </c>
      <c r="K5" s="84">
        <v>7.4</v>
      </c>
      <c r="L5" s="84">
        <v>32.0</v>
      </c>
      <c r="M5" s="75">
        <f t="shared" si="6"/>
        <v>39.4</v>
      </c>
      <c r="N5" s="84">
        <v>3.5</v>
      </c>
      <c r="O5" s="84">
        <v>26.8</v>
      </c>
      <c r="P5" s="84">
        <v>34.1</v>
      </c>
      <c r="Q5" s="72">
        <f t="shared" si="7"/>
        <v>60.9</v>
      </c>
      <c r="R5" s="85">
        <v>0.50788407</v>
      </c>
      <c r="S5" s="72">
        <f t="shared" si="8"/>
        <v>49.211593</v>
      </c>
      <c r="T5" s="77">
        <f t="shared" si="9"/>
        <v>0</v>
      </c>
      <c r="U5" s="77">
        <f t="shared" si="10"/>
        <v>0</v>
      </c>
      <c r="V5" s="78">
        <f t="shared" si="11"/>
        <v>0</v>
      </c>
      <c r="W5" s="78">
        <f t="shared" si="12"/>
        <v>1</v>
      </c>
      <c r="X5" s="78">
        <f t="shared" si="13"/>
        <v>0</v>
      </c>
      <c r="Y5" s="78">
        <f t="shared" si="14"/>
        <v>1</v>
      </c>
      <c r="Z5" s="86">
        <v>0.6713921009</v>
      </c>
      <c r="AA5" s="87">
        <v>10.0</v>
      </c>
      <c r="AB5" s="79">
        <f t="shared" si="15"/>
        <v>3442.3</v>
      </c>
      <c r="AC5" s="80">
        <f t="shared" si="16"/>
        <v>0.8715103274</v>
      </c>
      <c r="AD5" s="81">
        <f t="shared" si="17"/>
        <v>0</v>
      </c>
      <c r="AE5" s="88">
        <v>6.0</v>
      </c>
      <c r="AF5" s="89" t="s">
        <v>13</v>
      </c>
      <c r="AG5" s="69"/>
      <c r="AH5" s="69"/>
    </row>
    <row r="6">
      <c r="A6" s="82" t="s">
        <v>18</v>
      </c>
      <c r="B6" s="83">
        <v>47188.0</v>
      </c>
      <c r="C6" s="72">
        <f t="shared" si="1"/>
        <v>4</v>
      </c>
      <c r="D6" s="73">
        <f t="shared" si="2"/>
        <v>0</v>
      </c>
      <c r="E6" s="72">
        <f t="shared" si="3"/>
        <v>3</v>
      </c>
      <c r="F6" s="73">
        <f t="shared" si="4"/>
        <v>3</v>
      </c>
      <c r="G6" s="84">
        <v>1.7</v>
      </c>
      <c r="H6" s="84">
        <v>4.1</v>
      </c>
      <c r="I6" s="84">
        <v>0.6</v>
      </c>
      <c r="J6" s="72">
        <f t="shared" si="5"/>
        <v>4.7</v>
      </c>
      <c r="K6" s="84">
        <v>8.7</v>
      </c>
      <c r="L6" s="84">
        <v>28.1</v>
      </c>
      <c r="M6" s="75">
        <f t="shared" si="6"/>
        <v>36.8</v>
      </c>
      <c r="N6" s="84">
        <v>8.0</v>
      </c>
      <c r="O6" s="84">
        <v>26.9</v>
      </c>
      <c r="P6" s="84">
        <v>37.1</v>
      </c>
      <c r="Q6" s="72">
        <f t="shared" si="7"/>
        <v>64</v>
      </c>
      <c r="R6" s="85">
        <v>0.44729767</v>
      </c>
      <c r="S6" s="72">
        <f t="shared" si="8"/>
        <v>55.270233</v>
      </c>
      <c r="T6" s="77">
        <f t="shared" si="9"/>
        <v>1</v>
      </c>
      <c r="U6" s="77">
        <f t="shared" si="10"/>
        <v>0</v>
      </c>
      <c r="V6" s="78">
        <f t="shared" si="11"/>
        <v>0</v>
      </c>
      <c r="W6" s="78">
        <f t="shared" si="12"/>
        <v>1</v>
      </c>
      <c r="X6" s="78">
        <f t="shared" si="13"/>
        <v>1</v>
      </c>
      <c r="Y6" s="78">
        <f t="shared" si="14"/>
        <v>1</v>
      </c>
      <c r="Z6" s="86">
        <v>0.7482455341</v>
      </c>
      <c r="AA6" s="87">
        <v>8.0</v>
      </c>
      <c r="AB6" s="79">
        <f t="shared" si="15"/>
        <v>5898.5</v>
      </c>
      <c r="AC6" s="80">
        <f t="shared" si="16"/>
        <v>0.5086038823</v>
      </c>
      <c r="AD6" s="81">
        <f t="shared" si="17"/>
        <v>0</v>
      </c>
      <c r="AE6" s="88">
        <v>7.0</v>
      </c>
      <c r="AF6" s="89" t="s">
        <v>11</v>
      </c>
      <c r="AG6" s="69"/>
      <c r="AH6" s="69"/>
    </row>
    <row r="7">
      <c r="A7" s="82" t="s">
        <v>45</v>
      </c>
      <c r="B7" s="83">
        <v>40889.0</v>
      </c>
      <c r="C7" s="72">
        <f t="shared" si="1"/>
        <v>3</v>
      </c>
      <c r="D7" s="73">
        <f t="shared" si="2"/>
        <v>0</v>
      </c>
      <c r="E7" s="72">
        <f t="shared" si="3"/>
        <v>3</v>
      </c>
      <c r="F7" s="73">
        <f t="shared" si="4"/>
        <v>3</v>
      </c>
      <c r="G7" s="84">
        <v>4.0</v>
      </c>
      <c r="H7" s="84">
        <v>4.9</v>
      </c>
      <c r="I7" s="84">
        <v>1.8</v>
      </c>
      <c r="J7" s="72">
        <f t="shared" si="5"/>
        <v>6.7</v>
      </c>
      <c r="K7" s="84">
        <v>7.6</v>
      </c>
      <c r="L7" s="84">
        <v>31.1</v>
      </c>
      <c r="M7" s="75">
        <f t="shared" si="6"/>
        <v>38.7</v>
      </c>
      <c r="N7" s="84">
        <v>3.9</v>
      </c>
      <c r="O7" s="84">
        <v>23.6</v>
      </c>
      <c r="P7" s="84">
        <v>33.7</v>
      </c>
      <c r="Q7" s="72">
        <f t="shared" si="7"/>
        <v>57.3</v>
      </c>
      <c r="R7" s="85">
        <v>0.52300373</v>
      </c>
      <c r="S7" s="72">
        <f t="shared" si="8"/>
        <v>47.699627</v>
      </c>
      <c r="T7" s="77">
        <f t="shared" si="9"/>
        <v>0</v>
      </c>
      <c r="U7" s="77">
        <f t="shared" si="10"/>
        <v>0</v>
      </c>
      <c r="V7" s="78">
        <f t="shared" si="11"/>
        <v>0</v>
      </c>
      <c r="W7" s="78">
        <f t="shared" si="12"/>
        <v>1</v>
      </c>
      <c r="X7" s="78">
        <f t="shared" si="13"/>
        <v>1</v>
      </c>
      <c r="Y7" s="78">
        <f t="shared" si="14"/>
        <v>1</v>
      </c>
      <c r="Z7" s="86">
        <v>0.7492863572</v>
      </c>
      <c r="AA7" s="87">
        <v>12.0</v>
      </c>
      <c r="AB7" s="79">
        <f t="shared" si="15"/>
        <v>3407.416667</v>
      </c>
      <c r="AC7" s="80">
        <f t="shared" si="16"/>
        <v>0.8804323901</v>
      </c>
      <c r="AD7" s="81">
        <f t="shared" si="17"/>
        <v>0</v>
      </c>
      <c r="AE7" s="88">
        <v>3.0</v>
      </c>
      <c r="AF7" s="89" t="s">
        <v>46</v>
      </c>
      <c r="AG7" s="69"/>
      <c r="AH7" s="69"/>
    </row>
    <row r="8">
      <c r="A8" s="82" t="s">
        <v>54</v>
      </c>
      <c r="B8" s="83">
        <v>4991.0</v>
      </c>
      <c r="C8" s="72">
        <f t="shared" si="1"/>
        <v>2</v>
      </c>
      <c r="D8" s="73">
        <f t="shared" si="2"/>
        <v>0</v>
      </c>
      <c r="E8" s="72">
        <f t="shared" si="3"/>
        <v>1</v>
      </c>
      <c r="F8" s="73">
        <f t="shared" si="4"/>
        <v>1</v>
      </c>
      <c r="G8" s="84">
        <v>1.6</v>
      </c>
      <c r="H8" s="84">
        <v>5.2</v>
      </c>
      <c r="I8" s="84">
        <v>1.6</v>
      </c>
      <c r="J8" s="72">
        <f t="shared" si="5"/>
        <v>6.8</v>
      </c>
      <c r="K8" s="84">
        <v>4.7</v>
      </c>
      <c r="L8" s="84">
        <v>24.0</v>
      </c>
      <c r="M8" s="75">
        <f t="shared" si="6"/>
        <v>28.7</v>
      </c>
      <c r="N8" s="84">
        <v>2.3</v>
      </c>
      <c r="O8" s="84">
        <v>31.2</v>
      </c>
      <c r="P8" s="84">
        <v>31.5</v>
      </c>
      <c r="Q8" s="72">
        <f t="shared" si="7"/>
        <v>62.7</v>
      </c>
      <c r="R8" s="85">
        <v>0.42983539</v>
      </c>
      <c r="S8" s="72">
        <f t="shared" si="8"/>
        <v>57.016461</v>
      </c>
      <c r="T8" s="77">
        <f t="shared" si="9"/>
        <v>1</v>
      </c>
      <c r="U8" s="77">
        <f t="shared" si="10"/>
        <v>0</v>
      </c>
      <c r="V8" s="78">
        <f t="shared" si="11"/>
        <v>0</v>
      </c>
      <c r="W8" s="78">
        <f t="shared" si="12"/>
        <v>0</v>
      </c>
      <c r="X8" s="78">
        <f t="shared" si="13"/>
        <v>0</v>
      </c>
      <c r="Y8" s="78">
        <f t="shared" si="14"/>
        <v>1</v>
      </c>
      <c r="Z8" s="86">
        <v>0.7306584362</v>
      </c>
      <c r="AA8" s="87">
        <v>7.0</v>
      </c>
      <c r="AB8" s="79">
        <f t="shared" si="15"/>
        <v>713</v>
      </c>
      <c r="AC8" s="80">
        <f t="shared" si="16"/>
        <v>4.207573633</v>
      </c>
      <c r="AD8" s="81">
        <f t="shared" si="17"/>
        <v>0</v>
      </c>
      <c r="AE8" s="88">
        <v>9.0</v>
      </c>
      <c r="AF8" s="89" t="s">
        <v>15</v>
      </c>
      <c r="AG8" s="69"/>
      <c r="AH8" s="69"/>
    </row>
    <row r="9">
      <c r="A9" s="82" t="s">
        <v>47</v>
      </c>
      <c r="B9" s="83">
        <v>67653.0</v>
      </c>
      <c r="C9" s="72">
        <f t="shared" si="1"/>
        <v>3</v>
      </c>
      <c r="D9" s="73">
        <f t="shared" si="2"/>
        <v>0</v>
      </c>
      <c r="E9" s="72">
        <f t="shared" si="3"/>
        <v>2</v>
      </c>
      <c r="F9" s="73">
        <f t="shared" si="4"/>
        <v>2</v>
      </c>
      <c r="G9" s="84">
        <v>4.4</v>
      </c>
      <c r="H9" s="84">
        <v>6.1</v>
      </c>
      <c r="I9" s="84">
        <v>1.5</v>
      </c>
      <c r="J9" s="72">
        <f t="shared" si="5"/>
        <v>7.6</v>
      </c>
      <c r="K9" s="84">
        <v>5.1</v>
      </c>
      <c r="L9" s="84">
        <v>19.2</v>
      </c>
      <c r="M9" s="75">
        <f t="shared" si="6"/>
        <v>24.3</v>
      </c>
      <c r="N9" s="84">
        <v>3.8</v>
      </c>
      <c r="O9" s="84">
        <v>28.7</v>
      </c>
      <c r="P9" s="84">
        <v>31.6</v>
      </c>
      <c r="Q9" s="72">
        <f t="shared" si="7"/>
        <v>60.3</v>
      </c>
      <c r="R9" s="85">
        <v>0.4730173</v>
      </c>
      <c r="S9" s="72">
        <f t="shared" si="8"/>
        <v>52.69827</v>
      </c>
      <c r="T9" s="77">
        <f t="shared" si="9"/>
        <v>1</v>
      </c>
      <c r="U9" s="77">
        <f t="shared" si="10"/>
        <v>0</v>
      </c>
      <c r="V9" s="78">
        <f t="shared" si="11"/>
        <v>0</v>
      </c>
      <c r="W9" s="78">
        <f t="shared" si="12"/>
        <v>0</v>
      </c>
      <c r="X9" s="78">
        <f t="shared" si="13"/>
        <v>1</v>
      </c>
      <c r="Y9" s="78">
        <f t="shared" si="14"/>
        <v>1</v>
      </c>
      <c r="Z9" s="86">
        <v>0.8080252148</v>
      </c>
      <c r="AA9" s="87">
        <v>9.0</v>
      </c>
      <c r="AB9" s="79">
        <f t="shared" si="15"/>
        <v>7517</v>
      </c>
      <c r="AC9" s="80">
        <f t="shared" si="16"/>
        <v>0.3990953838</v>
      </c>
      <c r="AD9" s="81">
        <f t="shared" si="17"/>
        <v>1</v>
      </c>
      <c r="AE9" s="88">
        <v>3.0</v>
      </c>
      <c r="AF9" s="89" t="s">
        <v>46</v>
      </c>
      <c r="AG9" s="69"/>
      <c r="AH9" s="69"/>
    </row>
    <row r="10">
      <c r="A10" s="82" t="s">
        <v>69</v>
      </c>
      <c r="B10" s="83">
        <v>25008.0</v>
      </c>
      <c r="C10" s="72">
        <f t="shared" si="1"/>
        <v>2</v>
      </c>
      <c r="D10" s="73">
        <f t="shared" si="2"/>
        <v>0</v>
      </c>
      <c r="E10" s="72">
        <f t="shared" si="3"/>
        <v>1</v>
      </c>
      <c r="F10" s="73">
        <f t="shared" si="4"/>
        <v>1</v>
      </c>
      <c r="G10" s="84">
        <v>2.0</v>
      </c>
      <c r="H10" s="84">
        <v>5.0</v>
      </c>
      <c r="I10" s="84">
        <v>1.2</v>
      </c>
      <c r="J10" s="72">
        <f t="shared" si="5"/>
        <v>6.2</v>
      </c>
      <c r="K10" s="84">
        <v>5.3</v>
      </c>
      <c r="L10" s="84">
        <v>24.7</v>
      </c>
      <c r="M10" s="75">
        <f t="shared" si="6"/>
        <v>30</v>
      </c>
      <c r="N10" s="84">
        <v>2.0</v>
      </c>
      <c r="O10" s="84">
        <v>28.4</v>
      </c>
      <c r="P10" s="84">
        <v>30.5</v>
      </c>
      <c r="Q10" s="72">
        <f t="shared" si="7"/>
        <v>58.9</v>
      </c>
      <c r="R10" s="85">
        <v>0.47098948</v>
      </c>
      <c r="S10" s="72">
        <f t="shared" si="8"/>
        <v>52.901052</v>
      </c>
      <c r="T10" s="77">
        <f t="shared" si="9"/>
        <v>1</v>
      </c>
      <c r="U10" s="77">
        <f t="shared" si="10"/>
        <v>0</v>
      </c>
      <c r="V10" s="78">
        <f t="shared" si="11"/>
        <v>0</v>
      </c>
      <c r="W10" s="78">
        <f t="shared" si="12"/>
        <v>0</v>
      </c>
      <c r="X10" s="78">
        <f t="shared" si="13"/>
        <v>0</v>
      </c>
      <c r="Y10" s="78">
        <f t="shared" si="14"/>
        <v>1</v>
      </c>
      <c r="Z10" s="86">
        <v>0.7140123945</v>
      </c>
      <c r="AA10" s="87">
        <v>11.0</v>
      </c>
      <c r="AB10" s="79">
        <f t="shared" si="15"/>
        <v>2273.454545</v>
      </c>
      <c r="AC10" s="80">
        <f t="shared" si="16"/>
        <v>1.319577735</v>
      </c>
      <c r="AD10" s="81">
        <f t="shared" si="17"/>
        <v>0</v>
      </c>
      <c r="AE10" s="88">
        <v>6.0</v>
      </c>
      <c r="AF10" s="89" t="s">
        <v>13</v>
      </c>
      <c r="AG10" s="69"/>
      <c r="AH10" s="69"/>
    </row>
    <row r="11">
      <c r="A11" s="82" t="s">
        <v>49</v>
      </c>
      <c r="B11" s="83">
        <v>35871.0</v>
      </c>
      <c r="C11" s="72">
        <f t="shared" si="1"/>
        <v>3</v>
      </c>
      <c r="D11" s="73">
        <f t="shared" si="2"/>
        <v>0</v>
      </c>
      <c r="E11" s="72">
        <f t="shared" si="3"/>
        <v>2</v>
      </c>
      <c r="F11" s="73">
        <f t="shared" si="4"/>
        <v>2</v>
      </c>
      <c r="G11" s="84">
        <v>1.2</v>
      </c>
      <c r="H11" s="84">
        <v>3.0</v>
      </c>
      <c r="I11" s="84">
        <v>0.4</v>
      </c>
      <c r="J11" s="72">
        <f t="shared" si="5"/>
        <v>3.4</v>
      </c>
      <c r="K11" s="84">
        <v>6.1</v>
      </c>
      <c r="L11" s="84">
        <v>23.1</v>
      </c>
      <c r="M11" s="75">
        <f t="shared" si="6"/>
        <v>29.2</v>
      </c>
      <c r="N11" s="84">
        <v>4.2</v>
      </c>
      <c r="O11" s="84">
        <v>24.3</v>
      </c>
      <c r="P11" s="84">
        <v>32.1</v>
      </c>
      <c r="Q11" s="72">
        <f t="shared" si="7"/>
        <v>56.4</v>
      </c>
      <c r="R11" s="85">
        <v>0.45286241</v>
      </c>
      <c r="S11" s="72">
        <f t="shared" si="8"/>
        <v>54.713759</v>
      </c>
      <c r="T11" s="77">
        <f t="shared" si="9"/>
        <v>1</v>
      </c>
      <c r="U11" s="77">
        <f t="shared" si="10"/>
        <v>0</v>
      </c>
      <c r="V11" s="78">
        <f t="shared" si="11"/>
        <v>0</v>
      </c>
      <c r="W11" s="78">
        <f t="shared" si="12"/>
        <v>0</v>
      </c>
      <c r="X11" s="78">
        <f t="shared" si="13"/>
        <v>1</v>
      </c>
      <c r="Y11" s="78">
        <f t="shared" si="14"/>
        <v>1</v>
      </c>
      <c r="Z11" s="86">
        <v>0.661154549</v>
      </c>
      <c r="AA11" s="87">
        <v>10.0</v>
      </c>
      <c r="AB11" s="79">
        <f t="shared" si="15"/>
        <v>3587.1</v>
      </c>
      <c r="AC11" s="80">
        <f t="shared" si="16"/>
        <v>0.8363301832</v>
      </c>
      <c r="AD11" s="81">
        <f t="shared" si="17"/>
        <v>0</v>
      </c>
      <c r="AE11" s="88">
        <v>2.0</v>
      </c>
      <c r="AF11" s="89" t="s">
        <v>50</v>
      </c>
      <c r="AG11" s="69"/>
      <c r="AH11" s="69"/>
    </row>
    <row r="12">
      <c r="A12" s="82" t="s">
        <v>104</v>
      </c>
      <c r="B12" s="83">
        <v>105089.0</v>
      </c>
      <c r="C12" s="72">
        <f t="shared" si="1"/>
        <v>0</v>
      </c>
      <c r="D12" s="73">
        <f t="shared" si="2"/>
        <v>0</v>
      </c>
      <c r="E12" s="72">
        <f t="shared" si="3"/>
        <v>0</v>
      </c>
      <c r="F12" s="73">
        <f t="shared" si="4"/>
        <v>0</v>
      </c>
      <c r="G12" s="84">
        <v>5.0</v>
      </c>
      <c r="H12" s="84">
        <v>6.9</v>
      </c>
      <c r="I12" s="84">
        <v>1.7</v>
      </c>
      <c r="J12" s="72">
        <f t="shared" si="5"/>
        <v>8.6</v>
      </c>
      <c r="K12" s="84">
        <v>5.4</v>
      </c>
      <c r="L12" s="84">
        <v>18.9</v>
      </c>
      <c r="M12" s="75">
        <f t="shared" si="6"/>
        <v>24.3</v>
      </c>
      <c r="N12" s="84">
        <v>2.1</v>
      </c>
      <c r="O12" s="84">
        <v>20.9</v>
      </c>
      <c r="P12" s="84">
        <v>20.7</v>
      </c>
      <c r="Q12" s="72">
        <f t="shared" si="7"/>
        <v>41.6</v>
      </c>
      <c r="R12" s="85">
        <v>0.66351554</v>
      </c>
      <c r="S12" s="72">
        <f t="shared" si="8"/>
        <v>33.648446</v>
      </c>
      <c r="T12" s="77">
        <f t="shared" si="9"/>
        <v>0</v>
      </c>
      <c r="U12" s="77">
        <f t="shared" si="10"/>
        <v>0</v>
      </c>
      <c r="V12" s="78">
        <f t="shared" si="11"/>
        <v>0</v>
      </c>
      <c r="W12" s="78">
        <f t="shared" si="12"/>
        <v>0</v>
      </c>
      <c r="X12" s="78">
        <f t="shared" si="13"/>
        <v>0</v>
      </c>
      <c r="Y12" s="78">
        <f t="shared" si="14"/>
        <v>0</v>
      </c>
      <c r="Z12" s="86">
        <v>0.8762720889</v>
      </c>
      <c r="AA12" s="87">
        <v>10.0</v>
      </c>
      <c r="AB12" s="79">
        <f t="shared" si="15"/>
        <v>10508.9</v>
      </c>
      <c r="AC12" s="80">
        <f t="shared" si="16"/>
        <v>0.2854723139</v>
      </c>
      <c r="AD12" s="81">
        <f t="shared" si="17"/>
        <v>1</v>
      </c>
      <c r="AE12" s="88">
        <v>1.0</v>
      </c>
      <c r="AF12" s="89" t="s">
        <v>26</v>
      </c>
      <c r="AG12" s="69"/>
      <c r="AH12" s="69"/>
    </row>
    <row r="13">
      <c r="A13" s="82" t="s">
        <v>28</v>
      </c>
      <c r="B13" s="83">
        <v>29779.0</v>
      </c>
      <c r="C13" s="72">
        <f t="shared" si="1"/>
        <v>3</v>
      </c>
      <c r="D13" s="73">
        <f t="shared" si="2"/>
        <v>0</v>
      </c>
      <c r="E13" s="72">
        <f t="shared" si="3"/>
        <v>2</v>
      </c>
      <c r="F13" s="73">
        <f t="shared" si="4"/>
        <v>2</v>
      </c>
      <c r="G13" s="84">
        <v>1.1</v>
      </c>
      <c r="H13" s="84">
        <v>3.0</v>
      </c>
      <c r="I13" s="84">
        <v>0.5</v>
      </c>
      <c r="J13" s="72">
        <f t="shared" si="5"/>
        <v>3.5</v>
      </c>
      <c r="K13" s="84">
        <v>6.7</v>
      </c>
      <c r="L13" s="84">
        <v>23.7</v>
      </c>
      <c r="M13" s="75">
        <f t="shared" si="6"/>
        <v>30.4</v>
      </c>
      <c r="N13" s="84">
        <v>5.6</v>
      </c>
      <c r="O13" s="84">
        <v>28.4</v>
      </c>
      <c r="P13" s="84">
        <v>39.0</v>
      </c>
      <c r="Q13" s="72">
        <f t="shared" si="7"/>
        <v>67.4</v>
      </c>
      <c r="R13" s="85">
        <v>0.43734506</v>
      </c>
      <c r="S13" s="72">
        <f t="shared" si="8"/>
        <v>56.265494</v>
      </c>
      <c r="T13" s="77">
        <f t="shared" si="9"/>
        <v>1</v>
      </c>
      <c r="U13" s="77">
        <f t="shared" si="10"/>
        <v>0</v>
      </c>
      <c r="V13" s="78">
        <f t="shared" si="11"/>
        <v>0</v>
      </c>
      <c r="W13" s="78">
        <f t="shared" si="12"/>
        <v>0</v>
      </c>
      <c r="X13" s="78">
        <f t="shared" si="13"/>
        <v>1</v>
      </c>
      <c r="Y13" s="78">
        <f t="shared" si="14"/>
        <v>1</v>
      </c>
      <c r="Z13" s="86">
        <v>0.6695296952</v>
      </c>
      <c r="AA13" s="87">
        <v>11.0</v>
      </c>
      <c r="AB13" s="79">
        <f t="shared" si="15"/>
        <v>2707.181818</v>
      </c>
      <c r="AC13" s="80">
        <f t="shared" si="16"/>
        <v>1.108163471</v>
      </c>
      <c r="AD13" s="81">
        <f t="shared" si="17"/>
        <v>0</v>
      </c>
      <c r="AE13" s="88">
        <v>9.0</v>
      </c>
      <c r="AF13" s="89" t="s">
        <v>15</v>
      </c>
      <c r="AG13" s="69"/>
      <c r="AH13" s="69"/>
    </row>
    <row r="14">
      <c r="A14" s="82" t="s">
        <v>65</v>
      </c>
      <c r="B14" s="83">
        <v>11800.0</v>
      </c>
      <c r="C14" s="72">
        <f t="shared" si="1"/>
        <v>2</v>
      </c>
      <c r="D14" s="73">
        <f t="shared" si="2"/>
        <v>0</v>
      </c>
      <c r="E14" s="72">
        <f t="shared" si="3"/>
        <v>1</v>
      </c>
      <c r="F14" s="73">
        <f t="shared" si="4"/>
        <v>1</v>
      </c>
      <c r="G14" s="84">
        <v>5.8</v>
      </c>
      <c r="H14" s="84">
        <v>9.1</v>
      </c>
      <c r="I14" s="84">
        <v>4.1</v>
      </c>
      <c r="J14" s="72">
        <f t="shared" si="5"/>
        <v>13.2</v>
      </c>
      <c r="K14" s="84">
        <v>7.6</v>
      </c>
      <c r="L14" s="84">
        <v>24.1</v>
      </c>
      <c r="M14" s="75">
        <f t="shared" si="6"/>
        <v>31.7</v>
      </c>
      <c r="N14" s="84">
        <v>2.9</v>
      </c>
      <c r="O14" s="84">
        <v>26.5</v>
      </c>
      <c r="P14" s="84">
        <v>36.7</v>
      </c>
      <c r="Q14" s="72">
        <f t="shared" si="7"/>
        <v>63.2</v>
      </c>
      <c r="R14" s="85">
        <v>0.46750703</v>
      </c>
      <c r="S14" s="72">
        <f t="shared" si="8"/>
        <v>53.249297</v>
      </c>
      <c r="T14" s="77">
        <f t="shared" si="9"/>
        <v>1</v>
      </c>
      <c r="U14" s="77">
        <f t="shared" si="10"/>
        <v>0</v>
      </c>
      <c r="V14" s="78">
        <f t="shared" si="11"/>
        <v>0</v>
      </c>
      <c r="W14" s="78">
        <f t="shared" si="12"/>
        <v>0</v>
      </c>
      <c r="X14" s="78">
        <f t="shared" si="13"/>
        <v>0</v>
      </c>
      <c r="Y14" s="78">
        <f t="shared" si="14"/>
        <v>1</v>
      </c>
      <c r="Z14" s="86">
        <v>0.71203475</v>
      </c>
      <c r="AA14" s="87">
        <v>6.0</v>
      </c>
      <c r="AB14" s="79">
        <f t="shared" si="15"/>
        <v>1966.666667</v>
      </c>
      <c r="AC14" s="80">
        <f t="shared" si="16"/>
        <v>1.525423729</v>
      </c>
      <c r="AD14" s="81">
        <f t="shared" si="17"/>
        <v>0</v>
      </c>
      <c r="AE14" s="88">
        <v>7.0</v>
      </c>
      <c r="AF14" s="89" t="s">
        <v>11</v>
      </c>
      <c r="AG14" s="69"/>
      <c r="AH14" s="69"/>
    </row>
    <row r="15">
      <c r="A15" s="82" t="s">
        <v>99</v>
      </c>
      <c r="B15" s="83">
        <v>56579.0</v>
      </c>
      <c r="C15" s="72">
        <f t="shared" si="1"/>
        <v>1</v>
      </c>
      <c r="D15" s="73">
        <f t="shared" si="2"/>
        <v>0</v>
      </c>
      <c r="E15" s="72">
        <f t="shared" si="3"/>
        <v>1</v>
      </c>
      <c r="F15" s="73">
        <f t="shared" si="4"/>
        <v>1</v>
      </c>
      <c r="G15" s="84">
        <v>1.7</v>
      </c>
      <c r="H15" s="84">
        <v>2.9</v>
      </c>
      <c r="I15" s="84">
        <v>0.4</v>
      </c>
      <c r="J15" s="72">
        <f t="shared" si="5"/>
        <v>3.3</v>
      </c>
      <c r="K15" s="84">
        <v>5.5</v>
      </c>
      <c r="L15" s="84">
        <v>22.0</v>
      </c>
      <c r="M15" s="75">
        <f t="shared" si="6"/>
        <v>27.5</v>
      </c>
      <c r="N15" s="84">
        <v>4.2</v>
      </c>
      <c r="O15" s="84">
        <v>22.7</v>
      </c>
      <c r="P15" s="84">
        <v>26.4</v>
      </c>
      <c r="Q15" s="72">
        <f t="shared" si="7"/>
        <v>49.1</v>
      </c>
      <c r="R15" s="85">
        <v>0.53062499</v>
      </c>
      <c r="S15" s="72">
        <f t="shared" si="8"/>
        <v>46.937501</v>
      </c>
      <c r="T15" s="77">
        <f t="shared" si="9"/>
        <v>0</v>
      </c>
      <c r="U15" s="77">
        <f t="shared" si="10"/>
        <v>0</v>
      </c>
      <c r="V15" s="78">
        <f t="shared" si="11"/>
        <v>0</v>
      </c>
      <c r="W15" s="78">
        <f t="shared" si="12"/>
        <v>0</v>
      </c>
      <c r="X15" s="78">
        <f t="shared" si="13"/>
        <v>1</v>
      </c>
      <c r="Y15" s="78">
        <f t="shared" si="14"/>
        <v>0</v>
      </c>
      <c r="Z15" s="86">
        <v>0.7745652709</v>
      </c>
      <c r="AA15" s="87">
        <v>10.0</v>
      </c>
      <c r="AB15" s="79">
        <f t="shared" si="15"/>
        <v>5657.9</v>
      </c>
      <c r="AC15" s="80">
        <f t="shared" si="16"/>
        <v>0.5302320649</v>
      </c>
      <c r="AD15" s="81">
        <f t="shared" si="17"/>
        <v>0</v>
      </c>
      <c r="AE15" s="88">
        <v>1.0</v>
      </c>
      <c r="AF15" s="89" t="s">
        <v>26</v>
      </c>
      <c r="AG15" s="69"/>
      <c r="AH15" s="69"/>
    </row>
    <row r="16">
      <c r="A16" s="82" t="s">
        <v>95</v>
      </c>
      <c r="B16" s="83">
        <v>64222.0</v>
      </c>
      <c r="C16" s="72">
        <f t="shared" si="1"/>
        <v>1</v>
      </c>
      <c r="D16" s="73">
        <f t="shared" si="2"/>
        <v>0</v>
      </c>
      <c r="E16" s="72">
        <f t="shared" si="3"/>
        <v>1</v>
      </c>
      <c r="F16" s="73">
        <f t="shared" si="4"/>
        <v>1</v>
      </c>
      <c r="G16" s="84">
        <v>4.3</v>
      </c>
      <c r="H16" s="84">
        <v>5.7</v>
      </c>
      <c r="I16" s="84">
        <v>1.8</v>
      </c>
      <c r="J16" s="72">
        <f t="shared" si="5"/>
        <v>7.5</v>
      </c>
      <c r="K16" s="84">
        <v>6.3</v>
      </c>
      <c r="L16" s="84">
        <v>21.5</v>
      </c>
      <c r="M16" s="75">
        <f t="shared" si="6"/>
        <v>27.8</v>
      </c>
      <c r="N16" s="84">
        <v>2.6</v>
      </c>
      <c r="O16" s="84">
        <v>25.1</v>
      </c>
      <c r="P16" s="84">
        <v>30.5</v>
      </c>
      <c r="Q16" s="72">
        <f t="shared" si="7"/>
        <v>55.6</v>
      </c>
      <c r="R16" s="85">
        <v>0.54661835</v>
      </c>
      <c r="S16" s="72">
        <f t="shared" si="8"/>
        <v>45.338165</v>
      </c>
      <c r="T16" s="77">
        <f t="shared" si="9"/>
        <v>0</v>
      </c>
      <c r="U16" s="77">
        <f t="shared" si="10"/>
        <v>0</v>
      </c>
      <c r="V16" s="78">
        <f t="shared" si="11"/>
        <v>0</v>
      </c>
      <c r="W16" s="78">
        <f t="shared" si="12"/>
        <v>0</v>
      </c>
      <c r="X16" s="78">
        <f t="shared" si="13"/>
        <v>0</v>
      </c>
      <c r="Y16" s="78">
        <f t="shared" si="14"/>
        <v>1</v>
      </c>
      <c r="Z16" s="86">
        <v>0.7724286246</v>
      </c>
      <c r="AA16" s="87">
        <v>8.0</v>
      </c>
      <c r="AB16" s="79">
        <f t="shared" si="15"/>
        <v>8027.75</v>
      </c>
      <c r="AC16" s="80">
        <f t="shared" si="16"/>
        <v>0.3737037152</v>
      </c>
      <c r="AD16" s="81">
        <f t="shared" si="17"/>
        <v>1</v>
      </c>
      <c r="AE16" s="88">
        <v>3.0</v>
      </c>
      <c r="AF16" s="89" t="s">
        <v>46</v>
      </c>
      <c r="AG16" s="69"/>
      <c r="AH16" s="69"/>
    </row>
    <row r="17">
      <c r="A17" s="82" t="s">
        <v>60</v>
      </c>
      <c r="B17" s="83">
        <v>8818.0</v>
      </c>
      <c r="C17" s="72">
        <f t="shared" si="1"/>
        <v>2</v>
      </c>
      <c r="D17" s="73">
        <f t="shared" si="2"/>
        <v>0</v>
      </c>
      <c r="E17" s="72">
        <f t="shared" si="3"/>
        <v>2</v>
      </c>
      <c r="F17" s="73">
        <f t="shared" si="4"/>
        <v>2</v>
      </c>
      <c r="G17" s="84">
        <v>1.1</v>
      </c>
      <c r="H17" s="84">
        <v>4.3</v>
      </c>
      <c r="I17" s="84">
        <v>1.2</v>
      </c>
      <c r="J17" s="72">
        <f t="shared" si="5"/>
        <v>5.5</v>
      </c>
      <c r="K17" s="84">
        <v>6.9</v>
      </c>
      <c r="L17" s="84">
        <v>24.5</v>
      </c>
      <c r="M17" s="75">
        <f t="shared" si="6"/>
        <v>31.4</v>
      </c>
      <c r="N17" s="84">
        <v>7.6</v>
      </c>
      <c r="O17" s="84">
        <v>29.3</v>
      </c>
      <c r="P17" s="84">
        <v>35.3</v>
      </c>
      <c r="Q17" s="72">
        <f t="shared" si="7"/>
        <v>64.6</v>
      </c>
      <c r="R17" s="85">
        <v>0.48067633</v>
      </c>
      <c r="S17" s="72">
        <f t="shared" si="8"/>
        <v>51.932367</v>
      </c>
      <c r="T17" s="77">
        <f t="shared" si="9"/>
        <v>0</v>
      </c>
      <c r="U17" s="77">
        <f t="shared" si="10"/>
        <v>0</v>
      </c>
      <c r="V17" s="78">
        <f t="shared" si="11"/>
        <v>0</v>
      </c>
      <c r="W17" s="78">
        <f t="shared" si="12"/>
        <v>0</v>
      </c>
      <c r="X17" s="78">
        <f t="shared" si="13"/>
        <v>1</v>
      </c>
      <c r="Y17" s="78">
        <f t="shared" si="14"/>
        <v>1</v>
      </c>
      <c r="Z17" s="86">
        <v>0.6965723487</v>
      </c>
      <c r="AA17" s="87">
        <v>8.0</v>
      </c>
      <c r="AB17" s="79">
        <f t="shared" si="15"/>
        <v>1102.25</v>
      </c>
      <c r="AC17" s="80">
        <f t="shared" si="16"/>
        <v>2.721705602</v>
      </c>
      <c r="AD17" s="81">
        <f t="shared" si="17"/>
        <v>0</v>
      </c>
      <c r="AE17" s="88">
        <v>8.0</v>
      </c>
      <c r="AF17" s="89" t="s">
        <v>17</v>
      </c>
      <c r="AG17" s="69"/>
      <c r="AH17" s="69"/>
    </row>
    <row r="18">
      <c r="A18" s="82" t="s">
        <v>55</v>
      </c>
      <c r="B18" s="83">
        <v>5463.0</v>
      </c>
      <c r="C18" s="72">
        <f t="shared" si="1"/>
        <v>2</v>
      </c>
      <c r="D18" s="73">
        <f t="shared" si="2"/>
        <v>0</v>
      </c>
      <c r="E18" s="72">
        <f t="shared" si="3"/>
        <v>1</v>
      </c>
      <c r="F18" s="73">
        <f t="shared" si="4"/>
        <v>1</v>
      </c>
      <c r="G18" s="84">
        <v>5.9</v>
      </c>
      <c r="H18" s="84">
        <v>7.3</v>
      </c>
      <c r="I18" s="84">
        <v>0.0</v>
      </c>
      <c r="J18" s="72">
        <f t="shared" si="5"/>
        <v>7.3</v>
      </c>
      <c r="K18" s="84">
        <v>6.9</v>
      </c>
      <c r="L18" s="84">
        <v>24.3</v>
      </c>
      <c r="M18" s="75">
        <f t="shared" si="6"/>
        <v>31.2</v>
      </c>
      <c r="N18" s="84">
        <v>3.0</v>
      </c>
      <c r="O18" s="84">
        <v>33.4</v>
      </c>
      <c r="P18" s="84">
        <v>39.0</v>
      </c>
      <c r="Q18" s="72">
        <f t="shared" si="7"/>
        <v>72.4</v>
      </c>
      <c r="R18" s="85">
        <v>0.38648081</v>
      </c>
      <c r="S18" s="72">
        <f t="shared" si="8"/>
        <v>61.351919</v>
      </c>
      <c r="T18" s="77">
        <f t="shared" si="9"/>
        <v>1</v>
      </c>
      <c r="U18" s="77">
        <f t="shared" si="10"/>
        <v>0</v>
      </c>
      <c r="V18" s="78">
        <f t="shared" si="11"/>
        <v>0</v>
      </c>
      <c r="W18" s="78">
        <f t="shared" si="12"/>
        <v>0</v>
      </c>
      <c r="X18" s="78">
        <f t="shared" si="13"/>
        <v>0</v>
      </c>
      <c r="Y18" s="78">
        <f t="shared" si="14"/>
        <v>1</v>
      </c>
      <c r="Z18" s="86">
        <v>0.7057475654</v>
      </c>
      <c r="AA18" s="87">
        <v>9.0</v>
      </c>
      <c r="AB18" s="79">
        <f t="shared" si="15"/>
        <v>607</v>
      </c>
      <c r="AC18" s="80">
        <f t="shared" si="16"/>
        <v>4.942339374</v>
      </c>
      <c r="AD18" s="81">
        <f t="shared" si="17"/>
        <v>0</v>
      </c>
      <c r="AE18" s="88">
        <v>9.0</v>
      </c>
      <c r="AF18" s="89" t="s">
        <v>15</v>
      </c>
      <c r="AG18" s="69"/>
      <c r="AH18" s="69"/>
    </row>
    <row r="19">
      <c r="A19" s="82" t="s">
        <v>66</v>
      </c>
      <c r="B19" s="83">
        <v>11196.0</v>
      </c>
      <c r="C19" s="72">
        <f t="shared" si="1"/>
        <v>2</v>
      </c>
      <c r="D19" s="73">
        <f t="shared" si="2"/>
        <v>0</v>
      </c>
      <c r="E19" s="72">
        <f t="shared" si="3"/>
        <v>2</v>
      </c>
      <c r="F19" s="73">
        <f t="shared" si="4"/>
        <v>2</v>
      </c>
      <c r="G19" s="84">
        <v>5.8</v>
      </c>
      <c r="H19" s="84">
        <v>9.0</v>
      </c>
      <c r="I19" s="84">
        <v>3.3</v>
      </c>
      <c r="J19" s="72">
        <f t="shared" si="5"/>
        <v>12.3</v>
      </c>
      <c r="K19" s="84">
        <v>5.5</v>
      </c>
      <c r="L19" s="84">
        <v>23.4</v>
      </c>
      <c r="M19" s="75">
        <f t="shared" si="6"/>
        <v>28.9</v>
      </c>
      <c r="N19" s="84">
        <v>4.5</v>
      </c>
      <c r="O19" s="84">
        <v>28.6</v>
      </c>
      <c r="P19" s="84">
        <v>33.4</v>
      </c>
      <c r="Q19" s="72">
        <f t="shared" si="7"/>
        <v>62</v>
      </c>
      <c r="R19" s="85">
        <v>0.47742867</v>
      </c>
      <c r="S19" s="72">
        <f t="shared" si="8"/>
        <v>52.257133</v>
      </c>
      <c r="T19" s="77">
        <f t="shared" si="9"/>
        <v>0</v>
      </c>
      <c r="U19" s="77">
        <f t="shared" si="10"/>
        <v>0</v>
      </c>
      <c r="V19" s="78">
        <f t="shared" si="11"/>
        <v>0</v>
      </c>
      <c r="W19" s="78">
        <f t="shared" si="12"/>
        <v>0</v>
      </c>
      <c r="X19" s="78">
        <f t="shared" si="13"/>
        <v>1</v>
      </c>
      <c r="Y19" s="78">
        <f t="shared" si="14"/>
        <v>1</v>
      </c>
      <c r="Z19" s="86">
        <v>0.7079270495</v>
      </c>
      <c r="AA19" s="87">
        <v>6.0</v>
      </c>
      <c r="AB19" s="79">
        <f t="shared" si="15"/>
        <v>1866</v>
      </c>
      <c r="AC19" s="80">
        <f t="shared" si="16"/>
        <v>1.607717042</v>
      </c>
      <c r="AD19" s="81">
        <f t="shared" si="17"/>
        <v>0</v>
      </c>
      <c r="AE19" s="88">
        <v>7.0</v>
      </c>
      <c r="AF19" s="89" t="s">
        <v>11</v>
      </c>
      <c r="AG19" s="69"/>
      <c r="AH19" s="69"/>
    </row>
    <row r="20">
      <c r="A20" s="82" t="s">
        <v>93</v>
      </c>
      <c r="B20" s="83">
        <v>65055.0</v>
      </c>
      <c r="C20" s="72">
        <f t="shared" si="1"/>
        <v>1</v>
      </c>
      <c r="D20" s="73">
        <f t="shared" si="2"/>
        <v>0</v>
      </c>
      <c r="E20" s="72">
        <f t="shared" si="3"/>
        <v>1</v>
      </c>
      <c r="F20" s="73">
        <f t="shared" si="4"/>
        <v>1</v>
      </c>
      <c r="G20" s="84">
        <v>1.4</v>
      </c>
      <c r="H20" s="84">
        <v>1.8</v>
      </c>
      <c r="I20" s="84">
        <v>0.4</v>
      </c>
      <c r="J20" s="72">
        <f t="shared" si="5"/>
        <v>2.2</v>
      </c>
      <c r="K20" s="84">
        <v>6.0</v>
      </c>
      <c r="L20" s="84">
        <v>23.9</v>
      </c>
      <c r="M20" s="75">
        <f t="shared" si="6"/>
        <v>29.9</v>
      </c>
      <c r="N20" s="84">
        <v>2.8</v>
      </c>
      <c r="O20" s="84">
        <v>26.4</v>
      </c>
      <c r="P20" s="84">
        <v>35.7</v>
      </c>
      <c r="Q20" s="72">
        <f t="shared" si="7"/>
        <v>62.1</v>
      </c>
      <c r="R20" s="85">
        <v>0.48383867</v>
      </c>
      <c r="S20" s="72">
        <f t="shared" si="8"/>
        <v>51.616133</v>
      </c>
      <c r="T20" s="77">
        <f t="shared" si="9"/>
        <v>0</v>
      </c>
      <c r="U20" s="77">
        <f t="shared" si="10"/>
        <v>0</v>
      </c>
      <c r="V20" s="78">
        <f t="shared" si="11"/>
        <v>0</v>
      </c>
      <c r="W20" s="78">
        <f t="shared" si="12"/>
        <v>0</v>
      </c>
      <c r="X20" s="78">
        <f t="shared" si="13"/>
        <v>0</v>
      </c>
      <c r="Y20" s="78">
        <f t="shared" si="14"/>
        <v>1</v>
      </c>
      <c r="Z20" s="86">
        <v>0.7543541826</v>
      </c>
      <c r="AA20" s="87">
        <v>11.0</v>
      </c>
      <c r="AB20" s="79">
        <f t="shared" si="15"/>
        <v>5914.090909</v>
      </c>
      <c r="AC20" s="80">
        <f t="shared" si="16"/>
        <v>0.5072630851</v>
      </c>
      <c r="AD20" s="81">
        <f t="shared" si="17"/>
        <v>0</v>
      </c>
      <c r="AE20" s="88">
        <v>4.0</v>
      </c>
      <c r="AF20" s="89" t="s">
        <v>23</v>
      </c>
      <c r="AG20" s="69"/>
      <c r="AH20" s="69"/>
    </row>
    <row r="21">
      <c r="A21" s="82" t="s">
        <v>86</v>
      </c>
      <c r="B21" s="83">
        <v>429021.0</v>
      </c>
      <c r="C21" s="72">
        <f t="shared" si="1"/>
        <v>2</v>
      </c>
      <c r="D21" s="73">
        <f t="shared" si="2"/>
        <v>2</v>
      </c>
      <c r="E21" s="72">
        <f t="shared" si="3"/>
        <v>0</v>
      </c>
      <c r="F21" s="73">
        <f t="shared" si="4"/>
        <v>2</v>
      </c>
      <c r="G21" s="84">
        <v>9.5</v>
      </c>
      <c r="H21" s="84">
        <v>12.7</v>
      </c>
      <c r="I21" s="84">
        <v>4.9</v>
      </c>
      <c r="J21" s="72">
        <f t="shared" si="5"/>
        <v>17.6</v>
      </c>
      <c r="K21" s="84">
        <v>6.0</v>
      </c>
      <c r="L21" s="84">
        <v>18.4</v>
      </c>
      <c r="M21" s="75">
        <f t="shared" si="6"/>
        <v>24.4</v>
      </c>
      <c r="N21" s="84">
        <v>3.3</v>
      </c>
      <c r="O21" s="84">
        <v>21.9</v>
      </c>
      <c r="P21" s="84">
        <v>24.4</v>
      </c>
      <c r="Q21" s="72">
        <f t="shared" si="7"/>
        <v>46.3</v>
      </c>
      <c r="R21" s="85">
        <v>0.67636195</v>
      </c>
      <c r="S21" s="72">
        <f t="shared" si="8"/>
        <v>32.363805</v>
      </c>
      <c r="T21" s="77">
        <f t="shared" si="9"/>
        <v>0</v>
      </c>
      <c r="U21" s="77">
        <f t="shared" si="10"/>
        <v>1</v>
      </c>
      <c r="V21" s="78">
        <f t="shared" si="11"/>
        <v>1</v>
      </c>
      <c r="W21" s="78">
        <f t="shared" si="12"/>
        <v>0</v>
      </c>
      <c r="X21" s="78">
        <f t="shared" si="13"/>
        <v>0</v>
      </c>
      <c r="Y21" s="78">
        <f t="shared" si="14"/>
        <v>0</v>
      </c>
      <c r="Z21" s="86">
        <v>0.8645018926</v>
      </c>
      <c r="AA21" s="87">
        <v>16.0</v>
      </c>
      <c r="AB21" s="79">
        <f t="shared" si="15"/>
        <v>26813.8125</v>
      </c>
      <c r="AC21" s="80">
        <f t="shared" si="16"/>
        <v>0.1118826351</v>
      </c>
      <c r="AD21" s="81">
        <f t="shared" si="17"/>
        <v>1</v>
      </c>
      <c r="AE21" s="88">
        <v>1.0</v>
      </c>
      <c r="AF21" s="89" t="s">
        <v>26</v>
      </c>
      <c r="AG21" s="69"/>
      <c r="AH21" s="69"/>
    </row>
    <row r="22">
      <c r="A22" s="82" t="s">
        <v>103</v>
      </c>
      <c r="B22" s="83">
        <v>20934.0</v>
      </c>
      <c r="C22" s="72">
        <f t="shared" si="1"/>
        <v>0</v>
      </c>
      <c r="D22" s="73">
        <f t="shared" si="2"/>
        <v>0</v>
      </c>
      <c r="E22" s="72">
        <f t="shared" si="3"/>
        <v>0</v>
      </c>
      <c r="F22" s="73">
        <f t="shared" si="4"/>
        <v>0</v>
      </c>
      <c r="G22" s="84">
        <v>2.3</v>
      </c>
      <c r="H22" s="84">
        <v>4.8</v>
      </c>
      <c r="I22" s="84">
        <v>1.6</v>
      </c>
      <c r="J22" s="72">
        <f t="shared" si="5"/>
        <v>6.4</v>
      </c>
      <c r="K22" s="84">
        <v>5.2</v>
      </c>
      <c r="L22" s="84">
        <v>20.7</v>
      </c>
      <c r="M22" s="75">
        <f t="shared" si="6"/>
        <v>25.9</v>
      </c>
      <c r="N22" s="84">
        <v>2.5</v>
      </c>
      <c r="O22" s="84">
        <v>21.5</v>
      </c>
      <c r="P22" s="84">
        <v>29.0</v>
      </c>
      <c r="Q22" s="72">
        <f t="shared" si="7"/>
        <v>50.5</v>
      </c>
      <c r="R22" s="85">
        <v>0.54288232</v>
      </c>
      <c r="S22" s="72">
        <f t="shared" si="8"/>
        <v>45.711768</v>
      </c>
      <c r="T22" s="77">
        <f t="shared" si="9"/>
        <v>0</v>
      </c>
      <c r="U22" s="77">
        <f t="shared" si="10"/>
        <v>0</v>
      </c>
      <c r="V22" s="78">
        <f t="shared" si="11"/>
        <v>0</v>
      </c>
      <c r="W22" s="78">
        <f t="shared" si="12"/>
        <v>0</v>
      </c>
      <c r="X22" s="78">
        <f t="shared" si="13"/>
        <v>0</v>
      </c>
      <c r="Y22" s="78">
        <f t="shared" si="14"/>
        <v>0</v>
      </c>
      <c r="Z22" s="86">
        <v>0.8010573722</v>
      </c>
      <c r="AA22" s="87">
        <v>10.0</v>
      </c>
      <c r="AB22" s="79">
        <f t="shared" si="15"/>
        <v>2093.4</v>
      </c>
      <c r="AC22" s="80">
        <f t="shared" si="16"/>
        <v>1.43307538</v>
      </c>
      <c r="AD22" s="81">
        <f t="shared" si="17"/>
        <v>0</v>
      </c>
      <c r="AE22" s="88">
        <v>3.0</v>
      </c>
      <c r="AF22" s="89" t="s">
        <v>46</v>
      </c>
      <c r="AG22" s="69"/>
      <c r="AH22" s="69"/>
    </row>
    <row r="23">
      <c r="A23" s="82" t="s">
        <v>70</v>
      </c>
      <c r="B23" s="83">
        <v>38141.0</v>
      </c>
      <c r="C23" s="72">
        <f t="shared" si="1"/>
        <v>2</v>
      </c>
      <c r="D23" s="73">
        <f t="shared" si="2"/>
        <v>0</v>
      </c>
      <c r="E23" s="72">
        <f t="shared" si="3"/>
        <v>1</v>
      </c>
      <c r="F23" s="73">
        <f t="shared" si="4"/>
        <v>1</v>
      </c>
      <c r="G23" s="84">
        <v>1.2</v>
      </c>
      <c r="H23" s="84">
        <v>2.1</v>
      </c>
      <c r="I23" s="84">
        <v>0.5</v>
      </c>
      <c r="J23" s="72">
        <f t="shared" si="5"/>
        <v>2.6</v>
      </c>
      <c r="K23" s="84">
        <v>5.6</v>
      </c>
      <c r="L23" s="84">
        <v>22.5</v>
      </c>
      <c r="M23" s="75">
        <f t="shared" si="6"/>
        <v>28.1</v>
      </c>
      <c r="N23" s="84">
        <v>3.1</v>
      </c>
      <c r="O23" s="84">
        <v>26.2</v>
      </c>
      <c r="P23" s="84">
        <v>31.4</v>
      </c>
      <c r="Q23" s="72">
        <f t="shared" si="7"/>
        <v>57.6</v>
      </c>
      <c r="R23" s="85">
        <v>0.40212377</v>
      </c>
      <c r="S23" s="72">
        <f t="shared" si="8"/>
        <v>59.787623</v>
      </c>
      <c r="T23" s="77">
        <f t="shared" si="9"/>
        <v>1</v>
      </c>
      <c r="U23" s="77">
        <f t="shared" si="10"/>
        <v>0</v>
      </c>
      <c r="V23" s="78">
        <f t="shared" si="11"/>
        <v>0</v>
      </c>
      <c r="W23" s="78">
        <f t="shared" si="12"/>
        <v>0</v>
      </c>
      <c r="X23" s="78">
        <f t="shared" si="13"/>
        <v>0</v>
      </c>
      <c r="Y23" s="78">
        <f t="shared" si="14"/>
        <v>1</v>
      </c>
      <c r="Z23" s="86">
        <v>0.7429093986</v>
      </c>
      <c r="AA23" s="87">
        <v>10.0</v>
      </c>
      <c r="AB23" s="79">
        <f t="shared" si="15"/>
        <v>3814.1</v>
      </c>
      <c r="AC23" s="80">
        <f t="shared" si="16"/>
        <v>0.7865551506</v>
      </c>
      <c r="AD23" s="81">
        <f t="shared" si="17"/>
        <v>0</v>
      </c>
      <c r="AE23" s="88">
        <v>6.0</v>
      </c>
      <c r="AF23" s="89" t="s">
        <v>13</v>
      </c>
      <c r="AG23" s="69"/>
      <c r="AH23" s="69"/>
    </row>
    <row r="24">
      <c r="A24" s="82" t="s">
        <v>71</v>
      </c>
      <c r="B24" s="83">
        <v>13653.0</v>
      </c>
      <c r="C24" s="72">
        <f t="shared" si="1"/>
        <v>2</v>
      </c>
      <c r="D24" s="73">
        <f t="shared" si="2"/>
        <v>0</v>
      </c>
      <c r="E24" s="72">
        <f t="shared" si="3"/>
        <v>1</v>
      </c>
      <c r="F24" s="73">
        <f t="shared" si="4"/>
        <v>1</v>
      </c>
      <c r="G24" s="84">
        <v>2.1</v>
      </c>
      <c r="H24" s="84">
        <v>4.5</v>
      </c>
      <c r="I24" s="84">
        <v>1.8</v>
      </c>
      <c r="J24" s="72">
        <f t="shared" si="5"/>
        <v>6.3</v>
      </c>
      <c r="K24" s="84">
        <v>6.0</v>
      </c>
      <c r="L24" s="84">
        <v>24.5</v>
      </c>
      <c r="M24" s="75">
        <f t="shared" si="6"/>
        <v>30.5</v>
      </c>
      <c r="N24" s="84">
        <v>2.9</v>
      </c>
      <c r="O24" s="84">
        <v>30.8</v>
      </c>
      <c r="P24" s="84">
        <v>35.0</v>
      </c>
      <c r="Q24" s="72">
        <f t="shared" si="7"/>
        <v>65.8</v>
      </c>
      <c r="R24" s="85">
        <v>0.40495625</v>
      </c>
      <c r="S24" s="72">
        <f t="shared" si="8"/>
        <v>59.504375</v>
      </c>
      <c r="T24" s="77">
        <f t="shared" si="9"/>
        <v>1</v>
      </c>
      <c r="U24" s="77">
        <f t="shared" si="10"/>
        <v>0</v>
      </c>
      <c r="V24" s="78">
        <f t="shared" si="11"/>
        <v>0</v>
      </c>
      <c r="W24" s="78">
        <f t="shared" si="12"/>
        <v>0</v>
      </c>
      <c r="X24" s="78">
        <f t="shared" si="13"/>
        <v>0</v>
      </c>
      <c r="Y24" s="78">
        <f t="shared" si="14"/>
        <v>1</v>
      </c>
      <c r="Z24" s="86">
        <v>0.7272593573</v>
      </c>
      <c r="AA24" s="87">
        <v>10.0</v>
      </c>
      <c r="AB24" s="79">
        <f t="shared" si="15"/>
        <v>1365.3</v>
      </c>
      <c r="AC24" s="80">
        <f t="shared" si="16"/>
        <v>2.19731927</v>
      </c>
      <c r="AD24" s="81">
        <f t="shared" si="17"/>
        <v>0</v>
      </c>
      <c r="AE24" s="88">
        <v>6.0</v>
      </c>
      <c r="AF24" s="89" t="s">
        <v>13</v>
      </c>
      <c r="AG24" s="69"/>
      <c r="AH24" s="69"/>
    </row>
    <row r="25">
      <c r="A25" s="82" t="s">
        <v>81</v>
      </c>
      <c r="B25" s="83">
        <v>21067.0</v>
      </c>
      <c r="C25" s="72">
        <f t="shared" si="1"/>
        <v>2</v>
      </c>
      <c r="D25" s="73">
        <f t="shared" si="2"/>
        <v>0</v>
      </c>
      <c r="E25" s="72">
        <f t="shared" si="3"/>
        <v>1</v>
      </c>
      <c r="F25" s="73">
        <f t="shared" si="4"/>
        <v>1</v>
      </c>
      <c r="G25" s="84">
        <v>1.5</v>
      </c>
      <c r="H25" s="84">
        <v>5.6</v>
      </c>
      <c r="I25" s="84">
        <v>3.1</v>
      </c>
      <c r="J25" s="72">
        <f t="shared" si="5"/>
        <v>8.7</v>
      </c>
      <c r="K25" s="84">
        <v>5.0</v>
      </c>
      <c r="L25" s="84">
        <v>21.7</v>
      </c>
      <c r="M25" s="75">
        <f t="shared" si="6"/>
        <v>26.7</v>
      </c>
      <c r="N25" s="84">
        <v>2.8</v>
      </c>
      <c r="O25" s="84">
        <v>26.2</v>
      </c>
      <c r="P25" s="84">
        <v>32.2</v>
      </c>
      <c r="Q25" s="72">
        <f t="shared" si="7"/>
        <v>58.4</v>
      </c>
      <c r="R25" s="85">
        <v>0.43948422</v>
      </c>
      <c r="S25" s="72">
        <f t="shared" si="8"/>
        <v>56.051578</v>
      </c>
      <c r="T25" s="77">
        <f t="shared" si="9"/>
        <v>1</v>
      </c>
      <c r="U25" s="77">
        <f t="shared" si="10"/>
        <v>0</v>
      </c>
      <c r="V25" s="78">
        <f t="shared" si="11"/>
        <v>0</v>
      </c>
      <c r="W25" s="78">
        <f t="shared" si="12"/>
        <v>0</v>
      </c>
      <c r="X25" s="78">
        <f t="shared" si="13"/>
        <v>0</v>
      </c>
      <c r="Y25" s="78">
        <f t="shared" si="14"/>
        <v>1</v>
      </c>
      <c r="Z25" s="86">
        <v>0.687701475</v>
      </c>
      <c r="AA25" s="87">
        <v>10.0</v>
      </c>
      <c r="AB25" s="79">
        <f t="shared" si="15"/>
        <v>2106.7</v>
      </c>
      <c r="AC25" s="80">
        <f t="shared" si="16"/>
        <v>1.424028101</v>
      </c>
      <c r="AD25" s="81">
        <f t="shared" si="17"/>
        <v>0</v>
      </c>
      <c r="AE25" s="88">
        <v>3.0</v>
      </c>
      <c r="AF25" s="89" t="s">
        <v>46</v>
      </c>
      <c r="AG25" s="69"/>
      <c r="AH25" s="69"/>
    </row>
    <row r="26">
      <c r="A26" s="82" t="s">
        <v>33</v>
      </c>
      <c r="B26" s="83">
        <v>30281.0</v>
      </c>
      <c r="C26" s="72">
        <f t="shared" si="1"/>
        <v>3</v>
      </c>
      <c r="D26" s="73">
        <f t="shared" si="2"/>
        <v>0</v>
      </c>
      <c r="E26" s="72">
        <f t="shared" si="3"/>
        <v>2</v>
      </c>
      <c r="F26" s="73">
        <f t="shared" si="4"/>
        <v>2</v>
      </c>
      <c r="G26" s="84">
        <v>5.2</v>
      </c>
      <c r="H26" s="84">
        <v>8.8</v>
      </c>
      <c r="I26" s="84">
        <v>3.6</v>
      </c>
      <c r="J26" s="72">
        <f t="shared" si="5"/>
        <v>12.4</v>
      </c>
      <c r="K26" s="84">
        <v>6.4</v>
      </c>
      <c r="L26" s="84">
        <v>23.2</v>
      </c>
      <c r="M26" s="75">
        <f t="shared" si="6"/>
        <v>29.6</v>
      </c>
      <c r="N26" s="84">
        <v>3.9</v>
      </c>
      <c r="O26" s="84">
        <v>26.3</v>
      </c>
      <c r="P26" s="84">
        <v>35.2</v>
      </c>
      <c r="Q26" s="72">
        <f t="shared" si="7"/>
        <v>61.5</v>
      </c>
      <c r="R26" s="85">
        <v>0.47281411</v>
      </c>
      <c r="S26" s="72">
        <f t="shared" si="8"/>
        <v>52.718589</v>
      </c>
      <c r="T26" s="77">
        <f t="shared" si="9"/>
        <v>1</v>
      </c>
      <c r="U26" s="77">
        <f t="shared" si="10"/>
        <v>0</v>
      </c>
      <c r="V26" s="78">
        <f t="shared" si="11"/>
        <v>0</v>
      </c>
      <c r="W26" s="78">
        <f t="shared" si="12"/>
        <v>0</v>
      </c>
      <c r="X26" s="78">
        <f t="shared" si="13"/>
        <v>1</v>
      </c>
      <c r="Y26" s="78">
        <f t="shared" si="14"/>
        <v>1</v>
      </c>
      <c r="Z26" s="86">
        <v>0.6934406519</v>
      </c>
      <c r="AA26" s="87">
        <v>8.0</v>
      </c>
      <c r="AB26" s="79">
        <f t="shared" si="15"/>
        <v>3785.125</v>
      </c>
      <c r="AC26" s="80">
        <f t="shared" si="16"/>
        <v>0.7925762029</v>
      </c>
      <c r="AD26" s="81">
        <f t="shared" si="17"/>
        <v>0</v>
      </c>
      <c r="AE26" s="88">
        <v>7.0</v>
      </c>
      <c r="AF26" s="89" t="s">
        <v>11</v>
      </c>
      <c r="AG26" s="69"/>
      <c r="AH26" s="69"/>
    </row>
    <row r="27">
      <c r="A27" s="82" t="s">
        <v>94</v>
      </c>
      <c r="B27" s="83">
        <v>46340.0</v>
      </c>
      <c r="C27" s="72">
        <f t="shared" si="1"/>
        <v>1</v>
      </c>
      <c r="D27" s="73">
        <f t="shared" si="2"/>
        <v>0</v>
      </c>
      <c r="E27" s="72">
        <f t="shared" si="3"/>
        <v>1</v>
      </c>
      <c r="F27" s="73">
        <f t="shared" si="4"/>
        <v>1</v>
      </c>
      <c r="G27" s="84">
        <v>2.8</v>
      </c>
      <c r="H27" s="84">
        <v>4.2</v>
      </c>
      <c r="I27" s="84">
        <v>1.3</v>
      </c>
      <c r="J27" s="72">
        <f t="shared" si="5"/>
        <v>5.5</v>
      </c>
      <c r="K27" s="84">
        <v>5.7</v>
      </c>
      <c r="L27" s="84">
        <v>22.2</v>
      </c>
      <c r="M27" s="75">
        <f t="shared" si="6"/>
        <v>27.9</v>
      </c>
      <c r="N27" s="84">
        <v>3.4</v>
      </c>
      <c r="O27" s="84">
        <v>24.1</v>
      </c>
      <c r="P27" s="84">
        <v>28.8</v>
      </c>
      <c r="Q27" s="72">
        <f t="shared" si="7"/>
        <v>52.9</v>
      </c>
      <c r="R27" s="85">
        <v>0.54608753</v>
      </c>
      <c r="S27" s="72">
        <f t="shared" si="8"/>
        <v>45.391247</v>
      </c>
      <c r="T27" s="77">
        <f t="shared" si="9"/>
        <v>0</v>
      </c>
      <c r="U27" s="77">
        <f t="shared" si="10"/>
        <v>0</v>
      </c>
      <c r="V27" s="78">
        <f t="shared" si="11"/>
        <v>0</v>
      </c>
      <c r="W27" s="78">
        <f t="shared" si="12"/>
        <v>0</v>
      </c>
      <c r="X27" s="78">
        <f t="shared" si="13"/>
        <v>0</v>
      </c>
      <c r="Y27" s="78">
        <f t="shared" si="14"/>
        <v>1</v>
      </c>
      <c r="Z27" s="86">
        <v>0.7547966401</v>
      </c>
      <c r="AA27" s="87">
        <v>11.0</v>
      </c>
      <c r="AB27" s="79">
        <f t="shared" si="15"/>
        <v>4212.727273</v>
      </c>
      <c r="AC27" s="80">
        <f t="shared" si="16"/>
        <v>0.7121277514</v>
      </c>
      <c r="AD27" s="81">
        <f t="shared" si="17"/>
        <v>0</v>
      </c>
      <c r="AE27" s="88">
        <v>4.0</v>
      </c>
      <c r="AF27" s="89" t="s">
        <v>23</v>
      </c>
      <c r="AG27" s="69"/>
      <c r="AH27" s="69"/>
    </row>
    <row r="28">
      <c r="A28" s="82" t="s">
        <v>29</v>
      </c>
      <c r="B28" s="83">
        <v>5972.0</v>
      </c>
      <c r="C28" s="72">
        <f t="shared" si="1"/>
        <v>3</v>
      </c>
      <c r="D28" s="73">
        <f t="shared" si="2"/>
        <v>0</v>
      </c>
      <c r="E28" s="72">
        <f t="shared" si="3"/>
        <v>2</v>
      </c>
      <c r="F28" s="73">
        <f t="shared" si="4"/>
        <v>2</v>
      </c>
      <c r="G28" s="84">
        <v>1.2</v>
      </c>
      <c r="H28" s="84">
        <v>2.3</v>
      </c>
      <c r="I28" s="84">
        <v>1.2</v>
      </c>
      <c r="J28" s="72">
        <f t="shared" si="5"/>
        <v>3.5</v>
      </c>
      <c r="K28" s="84">
        <v>5.1</v>
      </c>
      <c r="L28" s="84">
        <v>21.8</v>
      </c>
      <c r="M28" s="75">
        <f t="shared" si="6"/>
        <v>26.9</v>
      </c>
      <c r="N28" s="84">
        <v>4.2</v>
      </c>
      <c r="O28" s="84">
        <v>26.5</v>
      </c>
      <c r="P28" s="84">
        <v>34.1</v>
      </c>
      <c r="Q28" s="72">
        <f t="shared" si="7"/>
        <v>60.6</v>
      </c>
      <c r="R28" s="85">
        <v>0.35184552</v>
      </c>
      <c r="S28" s="72">
        <f t="shared" si="8"/>
        <v>64.815448</v>
      </c>
      <c r="T28" s="77">
        <f t="shared" si="9"/>
        <v>1</v>
      </c>
      <c r="U28" s="77">
        <f t="shared" si="10"/>
        <v>0</v>
      </c>
      <c r="V28" s="78">
        <f t="shared" si="11"/>
        <v>0</v>
      </c>
      <c r="W28" s="78">
        <f t="shared" si="12"/>
        <v>0</v>
      </c>
      <c r="X28" s="78">
        <f t="shared" si="13"/>
        <v>1</v>
      </c>
      <c r="Y28" s="78">
        <f t="shared" si="14"/>
        <v>1</v>
      </c>
      <c r="Z28" s="86">
        <v>0.7194121668</v>
      </c>
      <c r="AA28" s="87">
        <v>9.0</v>
      </c>
      <c r="AB28" s="79">
        <f t="shared" si="15"/>
        <v>663.5555556</v>
      </c>
      <c r="AC28" s="80">
        <f t="shared" si="16"/>
        <v>4.521098459</v>
      </c>
      <c r="AD28" s="81">
        <f t="shared" si="17"/>
        <v>0</v>
      </c>
      <c r="AE28" s="88">
        <v>9.0</v>
      </c>
      <c r="AF28" s="89" t="s">
        <v>15</v>
      </c>
      <c r="AG28" s="69"/>
      <c r="AH28" s="69"/>
    </row>
    <row r="29">
      <c r="A29" s="82" t="s">
        <v>51</v>
      </c>
      <c r="B29" s="83">
        <v>1265843.0</v>
      </c>
      <c r="C29" s="72">
        <f t="shared" si="1"/>
        <v>3</v>
      </c>
      <c r="D29" s="73">
        <f t="shared" si="2"/>
        <v>2</v>
      </c>
      <c r="E29" s="72">
        <f t="shared" si="3"/>
        <v>1</v>
      </c>
      <c r="F29" s="73">
        <f t="shared" si="4"/>
        <v>3</v>
      </c>
      <c r="G29" s="84">
        <v>14.1</v>
      </c>
      <c r="H29" s="84">
        <v>18.3</v>
      </c>
      <c r="I29" s="84">
        <v>7.4</v>
      </c>
      <c r="J29" s="72">
        <f t="shared" si="5"/>
        <v>25.7</v>
      </c>
      <c r="K29" s="84">
        <v>6.4</v>
      </c>
      <c r="L29" s="84">
        <v>17.3</v>
      </c>
      <c r="M29" s="75">
        <f t="shared" si="6"/>
        <v>23.7</v>
      </c>
      <c r="N29" s="84">
        <v>4.1</v>
      </c>
      <c r="O29" s="84">
        <v>21.5</v>
      </c>
      <c r="P29" s="84">
        <v>25.6</v>
      </c>
      <c r="Q29" s="72">
        <f t="shared" si="7"/>
        <v>47.1</v>
      </c>
      <c r="R29" s="85">
        <v>0.62781501</v>
      </c>
      <c r="S29" s="72">
        <f t="shared" si="8"/>
        <v>37.218499</v>
      </c>
      <c r="T29" s="77">
        <f t="shared" si="9"/>
        <v>0</v>
      </c>
      <c r="U29" s="77">
        <f t="shared" si="10"/>
        <v>1</v>
      </c>
      <c r="V29" s="78">
        <f t="shared" si="11"/>
        <v>1</v>
      </c>
      <c r="W29" s="78">
        <f t="shared" si="12"/>
        <v>0</v>
      </c>
      <c r="X29" s="78">
        <f t="shared" si="13"/>
        <v>1</v>
      </c>
      <c r="Y29" s="78">
        <f t="shared" si="14"/>
        <v>0</v>
      </c>
      <c r="Z29" s="86">
        <v>0.8268677846</v>
      </c>
      <c r="AA29" s="87">
        <v>45.0</v>
      </c>
      <c r="AB29" s="79">
        <f t="shared" si="15"/>
        <v>28129.84444</v>
      </c>
      <c r="AC29" s="80">
        <f t="shared" si="16"/>
        <v>0.1066482968</v>
      </c>
      <c r="AD29" s="81">
        <f t="shared" si="17"/>
        <v>1</v>
      </c>
      <c r="AE29" s="88">
        <v>1.0</v>
      </c>
      <c r="AF29" s="89" t="s">
        <v>26</v>
      </c>
      <c r="AG29" s="69"/>
      <c r="AH29" s="69"/>
    </row>
    <row r="30">
      <c r="A30" s="82" t="s">
        <v>96</v>
      </c>
      <c r="B30" s="83">
        <v>18600.0</v>
      </c>
      <c r="C30" s="72">
        <f t="shared" si="1"/>
        <v>1</v>
      </c>
      <c r="D30" s="73">
        <f t="shared" si="2"/>
        <v>0</v>
      </c>
      <c r="E30" s="72">
        <f t="shared" si="3"/>
        <v>1</v>
      </c>
      <c r="F30" s="73">
        <f t="shared" si="4"/>
        <v>1</v>
      </c>
      <c r="G30" s="84">
        <v>1.1</v>
      </c>
      <c r="H30" s="84">
        <v>2.4</v>
      </c>
      <c r="I30" s="84">
        <v>0.0</v>
      </c>
      <c r="J30" s="72">
        <f t="shared" si="5"/>
        <v>2.4</v>
      </c>
      <c r="K30" s="84">
        <v>5.1</v>
      </c>
      <c r="L30" s="84">
        <v>22.8</v>
      </c>
      <c r="M30" s="75">
        <f t="shared" si="6"/>
        <v>27.9</v>
      </c>
      <c r="N30" s="84">
        <v>2.0</v>
      </c>
      <c r="O30" s="84">
        <v>25.1</v>
      </c>
      <c r="P30" s="84">
        <v>33.2</v>
      </c>
      <c r="Q30" s="72">
        <f t="shared" si="7"/>
        <v>58.3</v>
      </c>
      <c r="R30" s="85">
        <v>0.50154933</v>
      </c>
      <c r="S30" s="72">
        <f t="shared" si="8"/>
        <v>49.845067</v>
      </c>
      <c r="T30" s="77">
        <f t="shared" si="9"/>
        <v>0</v>
      </c>
      <c r="U30" s="77">
        <f t="shared" si="10"/>
        <v>0</v>
      </c>
      <c r="V30" s="78">
        <f t="shared" si="11"/>
        <v>0</v>
      </c>
      <c r="W30" s="78">
        <f t="shared" si="12"/>
        <v>0</v>
      </c>
      <c r="X30" s="78">
        <f t="shared" si="13"/>
        <v>0</v>
      </c>
      <c r="Y30" s="78">
        <f t="shared" si="14"/>
        <v>1</v>
      </c>
      <c r="Z30" s="86">
        <v>0.8075020386</v>
      </c>
      <c r="AA30" s="87">
        <v>10.0</v>
      </c>
      <c r="AB30" s="79">
        <f t="shared" si="15"/>
        <v>1860</v>
      </c>
      <c r="AC30" s="80">
        <f t="shared" si="16"/>
        <v>1.612903226</v>
      </c>
      <c r="AD30" s="81">
        <f t="shared" si="17"/>
        <v>0</v>
      </c>
      <c r="AE30" s="88">
        <v>3.0</v>
      </c>
      <c r="AF30" s="89" t="s">
        <v>46</v>
      </c>
      <c r="AG30" s="69"/>
      <c r="AH30" s="69"/>
    </row>
    <row r="31">
      <c r="A31" s="82" t="s">
        <v>89</v>
      </c>
      <c r="B31" s="83">
        <v>21491.0</v>
      </c>
      <c r="C31" s="72">
        <f t="shared" si="1"/>
        <v>1</v>
      </c>
      <c r="D31" s="73">
        <f t="shared" si="2"/>
        <v>0</v>
      </c>
      <c r="E31" s="72">
        <f t="shared" si="3"/>
        <v>1</v>
      </c>
      <c r="F31" s="73">
        <f t="shared" si="4"/>
        <v>1</v>
      </c>
      <c r="G31" s="84">
        <v>1.4</v>
      </c>
      <c r="H31" s="84">
        <v>2.7</v>
      </c>
      <c r="I31" s="84">
        <v>1.1</v>
      </c>
      <c r="J31" s="72">
        <f t="shared" si="5"/>
        <v>3.8</v>
      </c>
      <c r="K31" s="84">
        <v>6.3</v>
      </c>
      <c r="L31" s="84">
        <v>23.5</v>
      </c>
      <c r="M31" s="75">
        <f t="shared" si="6"/>
        <v>29.8</v>
      </c>
      <c r="N31" s="84">
        <v>3.4</v>
      </c>
      <c r="O31" s="84">
        <v>26.0</v>
      </c>
      <c r="P31" s="84">
        <v>37.6</v>
      </c>
      <c r="Q31" s="72">
        <f t="shared" si="7"/>
        <v>63.6</v>
      </c>
      <c r="R31" s="85">
        <v>0.49325011</v>
      </c>
      <c r="S31" s="72">
        <f t="shared" si="8"/>
        <v>50.674989</v>
      </c>
      <c r="T31" s="77">
        <f t="shared" si="9"/>
        <v>0</v>
      </c>
      <c r="U31" s="77">
        <f t="shared" si="10"/>
        <v>0</v>
      </c>
      <c r="V31" s="78">
        <f t="shared" si="11"/>
        <v>0</v>
      </c>
      <c r="W31" s="78">
        <f t="shared" si="12"/>
        <v>0</v>
      </c>
      <c r="X31" s="78">
        <f t="shared" si="13"/>
        <v>0</v>
      </c>
      <c r="Y31" s="78">
        <f t="shared" si="14"/>
        <v>1</v>
      </c>
      <c r="Z31" s="86">
        <v>0.733246238</v>
      </c>
      <c r="AA31" s="87">
        <v>7.0</v>
      </c>
      <c r="AB31" s="79">
        <f t="shared" si="15"/>
        <v>3070.142857</v>
      </c>
      <c r="AC31" s="80">
        <f t="shared" si="16"/>
        <v>0.9771532269</v>
      </c>
      <c r="AD31" s="81">
        <f t="shared" si="17"/>
        <v>0</v>
      </c>
      <c r="AE31" s="88">
        <v>7.0</v>
      </c>
      <c r="AF31" s="89" t="s">
        <v>11</v>
      </c>
      <c r="AG31" s="69"/>
      <c r="AH31" s="69"/>
    </row>
    <row r="32">
      <c r="A32" s="82" t="s">
        <v>87</v>
      </c>
      <c r="B32" s="83">
        <v>40596.0</v>
      </c>
      <c r="C32" s="72">
        <f t="shared" si="1"/>
        <v>2</v>
      </c>
      <c r="D32" s="73">
        <f t="shared" si="2"/>
        <v>0</v>
      </c>
      <c r="E32" s="72">
        <f t="shared" si="3"/>
        <v>2</v>
      </c>
      <c r="F32" s="73">
        <f t="shared" si="4"/>
        <v>2</v>
      </c>
      <c r="G32" s="84">
        <v>1.6</v>
      </c>
      <c r="H32" s="84">
        <v>2.5</v>
      </c>
      <c r="I32" s="84">
        <v>0.4</v>
      </c>
      <c r="J32" s="72">
        <f t="shared" si="5"/>
        <v>2.9</v>
      </c>
      <c r="K32" s="84">
        <v>5.5</v>
      </c>
      <c r="L32" s="84">
        <v>22.7</v>
      </c>
      <c r="M32" s="75">
        <f t="shared" si="6"/>
        <v>28.2</v>
      </c>
      <c r="N32" s="84">
        <v>4.6</v>
      </c>
      <c r="O32" s="84">
        <v>22.9</v>
      </c>
      <c r="P32" s="84">
        <v>29.5</v>
      </c>
      <c r="Q32" s="72">
        <f t="shared" si="7"/>
        <v>52.4</v>
      </c>
      <c r="R32" s="85">
        <v>0.49195145</v>
      </c>
      <c r="S32" s="72">
        <f t="shared" si="8"/>
        <v>50.804855</v>
      </c>
      <c r="T32" s="77">
        <f t="shared" si="9"/>
        <v>0</v>
      </c>
      <c r="U32" s="77">
        <f t="shared" si="10"/>
        <v>0</v>
      </c>
      <c r="V32" s="78">
        <f t="shared" si="11"/>
        <v>0</v>
      </c>
      <c r="W32" s="78">
        <f t="shared" si="12"/>
        <v>0</v>
      </c>
      <c r="X32" s="78">
        <f t="shared" si="13"/>
        <v>1</v>
      </c>
      <c r="Y32" s="78">
        <f t="shared" si="14"/>
        <v>1</v>
      </c>
      <c r="Z32" s="86">
        <v>0.7113461138</v>
      </c>
      <c r="AA32" s="87">
        <v>8.0</v>
      </c>
      <c r="AB32" s="79">
        <f t="shared" si="15"/>
        <v>5074.5</v>
      </c>
      <c r="AC32" s="80">
        <f t="shared" si="16"/>
        <v>0.5911912504</v>
      </c>
      <c r="AD32" s="81">
        <f t="shared" si="17"/>
        <v>0</v>
      </c>
      <c r="AE32" s="88">
        <v>1.0</v>
      </c>
      <c r="AF32" s="89" t="s">
        <v>26</v>
      </c>
      <c r="AG32" s="69"/>
      <c r="AH32" s="69"/>
    </row>
    <row r="33">
      <c r="A33" s="82" t="s">
        <v>72</v>
      </c>
      <c r="B33" s="83">
        <v>45130.0</v>
      </c>
      <c r="C33" s="72">
        <f t="shared" si="1"/>
        <v>2</v>
      </c>
      <c r="D33" s="73">
        <f t="shared" si="2"/>
        <v>0</v>
      </c>
      <c r="E33" s="72">
        <f t="shared" si="3"/>
        <v>2</v>
      </c>
      <c r="F33" s="73">
        <f t="shared" si="4"/>
        <v>2</v>
      </c>
      <c r="G33" s="84">
        <v>1.1</v>
      </c>
      <c r="H33" s="84">
        <v>2.1</v>
      </c>
      <c r="I33" s="84">
        <v>0.5</v>
      </c>
      <c r="J33" s="72">
        <f t="shared" si="5"/>
        <v>2.6</v>
      </c>
      <c r="K33" s="84">
        <v>6.2</v>
      </c>
      <c r="L33" s="84">
        <v>23.5</v>
      </c>
      <c r="M33" s="75">
        <f t="shared" si="6"/>
        <v>29.7</v>
      </c>
      <c r="N33" s="84">
        <v>4.9</v>
      </c>
      <c r="O33" s="84">
        <v>27.8</v>
      </c>
      <c r="P33" s="84">
        <v>33.5</v>
      </c>
      <c r="Q33" s="72">
        <f t="shared" si="7"/>
        <v>61.3</v>
      </c>
      <c r="R33" s="85">
        <v>0.48032802</v>
      </c>
      <c r="S33" s="72">
        <f t="shared" si="8"/>
        <v>51.967198</v>
      </c>
      <c r="T33" s="77">
        <f t="shared" si="9"/>
        <v>0</v>
      </c>
      <c r="U33" s="77">
        <f t="shared" si="10"/>
        <v>0</v>
      </c>
      <c r="V33" s="78">
        <f t="shared" si="11"/>
        <v>0</v>
      </c>
      <c r="W33" s="78">
        <f t="shared" si="12"/>
        <v>0</v>
      </c>
      <c r="X33" s="78">
        <f t="shared" si="13"/>
        <v>1</v>
      </c>
      <c r="Y33" s="78">
        <f t="shared" si="14"/>
        <v>1</v>
      </c>
      <c r="Z33" s="86">
        <v>0.699082277</v>
      </c>
      <c r="AA33" s="87">
        <v>15.0</v>
      </c>
      <c r="AB33" s="79">
        <f t="shared" si="15"/>
        <v>3008.666667</v>
      </c>
      <c r="AC33" s="80">
        <f t="shared" si="16"/>
        <v>0.9971194327</v>
      </c>
      <c r="AD33" s="81">
        <f t="shared" si="17"/>
        <v>0</v>
      </c>
      <c r="AE33" s="88">
        <v>6.0</v>
      </c>
      <c r="AF33" s="89" t="s">
        <v>13</v>
      </c>
      <c r="AG33" s="69"/>
      <c r="AH33" s="69"/>
    </row>
    <row r="34">
      <c r="A34" s="82" t="s">
        <v>90</v>
      </c>
      <c r="B34" s="83">
        <v>9846.0</v>
      </c>
      <c r="C34" s="72">
        <f t="shared" si="1"/>
        <v>1</v>
      </c>
      <c r="D34" s="73">
        <f t="shared" si="2"/>
        <v>0</v>
      </c>
      <c r="E34" s="72">
        <f t="shared" si="3"/>
        <v>1</v>
      </c>
      <c r="F34" s="73">
        <f t="shared" si="4"/>
        <v>1</v>
      </c>
      <c r="G34" s="84">
        <v>2.8</v>
      </c>
      <c r="H34" s="84">
        <v>5.5</v>
      </c>
      <c r="I34" s="84">
        <v>1.6</v>
      </c>
      <c r="J34" s="72">
        <f t="shared" si="5"/>
        <v>7.1</v>
      </c>
      <c r="K34" s="84">
        <v>5.3</v>
      </c>
      <c r="L34" s="84">
        <v>22.1</v>
      </c>
      <c r="M34" s="75">
        <f t="shared" si="6"/>
        <v>27.4</v>
      </c>
      <c r="N34" s="84">
        <v>3.1</v>
      </c>
      <c r="O34" s="84">
        <v>27.4</v>
      </c>
      <c r="P34" s="84">
        <v>34.8</v>
      </c>
      <c r="Q34" s="72">
        <f t="shared" si="7"/>
        <v>62.2</v>
      </c>
      <c r="R34" s="85">
        <v>0.52197581</v>
      </c>
      <c r="S34" s="72">
        <f t="shared" si="8"/>
        <v>47.802419</v>
      </c>
      <c r="T34" s="77">
        <f t="shared" si="9"/>
        <v>0</v>
      </c>
      <c r="U34" s="77">
        <f t="shared" si="10"/>
        <v>0</v>
      </c>
      <c r="V34" s="78">
        <f t="shared" si="11"/>
        <v>0</v>
      </c>
      <c r="W34" s="78">
        <f t="shared" si="12"/>
        <v>0</v>
      </c>
      <c r="X34" s="78">
        <f t="shared" si="13"/>
        <v>0</v>
      </c>
      <c r="Y34" s="78">
        <f t="shared" si="14"/>
        <v>1</v>
      </c>
      <c r="Z34" s="86">
        <v>0.7455645161</v>
      </c>
      <c r="AA34" s="87">
        <v>6.0</v>
      </c>
      <c r="AB34" s="79">
        <f t="shared" si="15"/>
        <v>1641</v>
      </c>
      <c r="AC34" s="80">
        <f t="shared" si="16"/>
        <v>1.828153565</v>
      </c>
      <c r="AD34" s="81">
        <f t="shared" si="17"/>
        <v>0</v>
      </c>
      <c r="AE34" s="88">
        <v>7.0</v>
      </c>
      <c r="AF34" s="89" t="s">
        <v>11</v>
      </c>
      <c r="AG34" s="69"/>
      <c r="AH34" s="69"/>
    </row>
    <row r="35">
      <c r="A35" s="82" t="s">
        <v>37</v>
      </c>
      <c r="B35" s="83">
        <v>16337.0</v>
      </c>
      <c r="C35" s="72">
        <f t="shared" si="1"/>
        <v>3</v>
      </c>
      <c r="D35" s="73">
        <f t="shared" si="2"/>
        <v>0</v>
      </c>
      <c r="E35" s="72">
        <f t="shared" si="3"/>
        <v>2</v>
      </c>
      <c r="F35" s="73">
        <f t="shared" si="4"/>
        <v>2</v>
      </c>
      <c r="G35" s="84">
        <v>1.1</v>
      </c>
      <c r="H35" s="84">
        <v>2.4</v>
      </c>
      <c r="I35" s="84">
        <v>0.8</v>
      </c>
      <c r="J35" s="72">
        <f t="shared" si="5"/>
        <v>3.2</v>
      </c>
      <c r="K35" s="84">
        <v>6.2</v>
      </c>
      <c r="L35" s="84">
        <v>25.6</v>
      </c>
      <c r="M35" s="75">
        <f t="shared" si="6"/>
        <v>31.8</v>
      </c>
      <c r="N35" s="84">
        <v>4.6</v>
      </c>
      <c r="O35" s="84">
        <v>27.5</v>
      </c>
      <c r="P35" s="84">
        <v>32.8</v>
      </c>
      <c r="Q35" s="72">
        <f t="shared" si="7"/>
        <v>60.3</v>
      </c>
      <c r="R35" s="85">
        <v>0.35798948</v>
      </c>
      <c r="S35" s="72">
        <f t="shared" si="8"/>
        <v>64.201052</v>
      </c>
      <c r="T35" s="77">
        <f t="shared" si="9"/>
        <v>1</v>
      </c>
      <c r="U35" s="77">
        <f t="shared" si="10"/>
        <v>0</v>
      </c>
      <c r="V35" s="78">
        <f t="shared" si="11"/>
        <v>0</v>
      </c>
      <c r="W35" s="78">
        <f t="shared" si="12"/>
        <v>0</v>
      </c>
      <c r="X35" s="78">
        <f t="shared" si="13"/>
        <v>1</v>
      </c>
      <c r="Y35" s="78">
        <f t="shared" si="14"/>
        <v>1</v>
      </c>
      <c r="Z35" s="86">
        <v>0.5670913355</v>
      </c>
      <c r="AA35" s="87">
        <v>8.0</v>
      </c>
      <c r="AB35" s="79">
        <f t="shared" si="15"/>
        <v>2042.125</v>
      </c>
      <c r="AC35" s="80">
        <f t="shared" si="16"/>
        <v>1.469057967</v>
      </c>
      <c r="AD35" s="81">
        <f t="shared" si="17"/>
        <v>0</v>
      </c>
      <c r="AE35" s="88">
        <v>6.0</v>
      </c>
      <c r="AF35" s="89" t="s">
        <v>13</v>
      </c>
      <c r="AG35" s="69"/>
      <c r="AH35" s="69"/>
    </row>
    <row r="36">
      <c r="A36" s="82" t="s">
        <v>22</v>
      </c>
      <c r="B36" s="83">
        <v>43199.0</v>
      </c>
      <c r="C36" s="72">
        <f t="shared" si="1"/>
        <v>4</v>
      </c>
      <c r="D36" s="73">
        <f t="shared" si="2"/>
        <v>2</v>
      </c>
      <c r="E36" s="72">
        <f t="shared" si="3"/>
        <v>1</v>
      </c>
      <c r="F36" s="73">
        <f t="shared" si="4"/>
        <v>3</v>
      </c>
      <c r="G36" s="84">
        <v>8.3</v>
      </c>
      <c r="H36" s="84">
        <v>14.4</v>
      </c>
      <c r="I36" s="84">
        <v>5.4</v>
      </c>
      <c r="J36" s="72">
        <f t="shared" si="5"/>
        <v>19.8</v>
      </c>
      <c r="K36" s="84">
        <v>7.3</v>
      </c>
      <c r="L36" s="84">
        <v>20.9</v>
      </c>
      <c r="M36" s="75">
        <f t="shared" si="6"/>
        <v>28.2</v>
      </c>
      <c r="N36" s="84">
        <v>3.0</v>
      </c>
      <c r="O36" s="84">
        <v>26.3</v>
      </c>
      <c r="P36" s="84">
        <v>34.4</v>
      </c>
      <c r="Q36" s="72">
        <f t="shared" si="7"/>
        <v>60.7</v>
      </c>
      <c r="R36" s="85">
        <v>0.43575365</v>
      </c>
      <c r="S36" s="72">
        <f t="shared" si="8"/>
        <v>56.424635</v>
      </c>
      <c r="T36" s="77">
        <f t="shared" si="9"/>
        <v>1</v>
      </c>
      <c r="U36" s="77">
        <f t="shared" si="10"/>
        <v>1</v>
      </c>
      <c r="V36" s="78">
        <f t="shared" si="11"/>
        <v>1</v>
      </c>
      <c r="W36" s="78">
        <f t="shared" si="12"/>
        <v>0</v>
      </c>
      <c r="X36" s="78">
        <f t="shared" si="13"/>
        <v>0</v>
      </c>
      <c r="Y36" s="78">
        <f t="shared" si="14"/>
        <v>1</v>
      </c>
      <c r="Z36" s="86">
        <v>0.7504993863</v>
      </c>
      <c r="AA36" s="87">
        <v>8.0</v>
      </c>
      <c r="AB36" s="79">
        <f t="shared" si="15"/>
        <v>5399.875</v>
      </c>
      <c r="AC36" s="80">
        <f t="shared" si="16"/>
        <v>0.5555684159</v>
      </c>
      <c r="AD36" s="81">
        <f t="shared" si="17"/>
        <v>0</v>
      </c>
      <c r="AE36" s="88">
        <v>4.0</v>
      </c>
      <c r="AF36" s="89" t="s">
        <v>23</v>
      </c>
      <c r="AG36" s="69"/>
      <c r="AH36" s="69"/>
    </row>
    <row r="37">
      <c r="A37" s="82" t="s">
        <v>56</v>
      </c>
      <c r="B37" s="83">
        <v>4298.0</v>
      </c>
      <c r="C37" s="72">
        <f t="shared" si="1"/>
        <v>2</v>
      </c>
      <c r="D37" s="73">
        <f t="shared" si="2"/>
        <v>0</v>
      </c>
      <c r="E37" s="72">
        <f t="shared" si="3"/>
        <v>1</v>
      </c>
      <c r="F37" s="73">
        <f t="shared" si="4"/>
        <v>1</v>
      </c>
      <c r="G37" s="84">
        <v>2.5</v>
      </c>
      <c r="H37" s="84">
        <v>2.4</v>
      </c>
      <c r="I37" s="84">
        <v>0.0</v>
      </c>
      <c r="J37" s="72">
        <f t="shared" si="5"/>
        <v>2.4</v>
      </c>
      <c r="K37" s="84">
        <v>5.0</v>
      </c>
      <c r="L37" s="84">
        <v>24.7</v>
      </c>
      <c r="M37" s="75">
        <f t="shared" si="6"/>
        <v>29.7</v>
      </c>
      <c r="N37" s="84">
        <v>2.8</v>
      </c>
      <c r="O37" s="84">
        <v>29.3</v>
      </c>
      <c r="P37" s="84">
        <v>33.0</v>
      </c>
      <c r="Q37" s="72">
        <f t="shared" si="7"/>
        <v>62.3</v>
      </c>
      <c r="R37" s="85">
        <v>0.30317073</v>
      </c>
      <c r="S37" s="72">
        <f t="shared" si="8"/>
        <v>69.682927</v>
      </c>
      <c r="T37" s="77">
        <f t="shared" si="9"/>
        <v>1</v>
      </c>
      <c r="U37" s="77">
        <f t="shared" si="10"/>
        <v>0</v>
      </c>
      <c r="V37" s="78">
        <f t="shared" si="11"/>
        <v>0</v>
      </c>
      <c r="W37" s="78">
        <f t="shared" si="12"/>
        <v>0</v>
      </c>
      <c r="X37" s="78">
        <f t="shared" si="13"/>
        <v>0</v>
      </c>
      <c r="Y37" s="78">
        <f t="shared" si="14"/>
        <v>1</v>
      </c>
      <c r="Z37" s="86">
        <v>0.5846341463</v>
      </c>
      <c r="AA37" s="87">
        <v>7.0</v>
      </c>
      <c r="AB37" s="79">
        <f t="shared" si="15"/>
        <v>614</v>
      </c>
      <c r="AC37" s="80">
        <f t="shared" si="16"/>
        <v>4.885993485</v>
      </c>
      <c r="AD37" s="81">
        <f t="shared" si="17"/>
        <v>0</v>
      </c>
      <c r="AE37" s="88">
        <v>9.0</v>
      </c>
      <c r="AF37" s="89" t="s">
        <v>15</v>
      </c>
      <c r="AG37" s="69"/>
      <c r="AH37" s="69"/>
    </row>
    <row r="38">
      <c r="A38" s="82" t="s">
        <v>38</v>
      </c>
      <c r="B38" s="83">
        <v>12229.0</v>
      </c>
      <c r="C38" s="72">
        <f t="shared" si="1"/>
        <v>3</v>
      </c>
      <c r="D38" s="73">
        <f t="shared" si="2"/>
        <v>0</v>
      </c>
      <c r="E38" s="72">
        <f t="shared" si="3"/>
        <v>2</v>
      </c>
      <c r="F38" s="73">
        <f t="shared" si="4"/>
        <v>2</v>
      </c>
      <c r="G38" s="84">
        <v>5.8</v>
      </c>
      <c r="H38" s="84">
        <v>3.7</v>
      </c>
      <c r="I38" s="84">
        <v>1.0</v>
      </c>
      <c r="J38" s="72">
        <f t="shared" si="5"/>
        <v>4.7</v>
      </c>
      <c r="K38" s="84">
        <v>5.8</v>
      </c>
      <c r="L38" s="84">
        <v>25.7</v>
      </c>
      <c r="M38" s="75">
        <f t="shared" si="6"/>
        <v>31.5</v>
      </c>
      <c r="N38" s="84">
        <v>6.4</v>
      </c>
      <c r="O38" s="84">
        <v>30.5</v>
      </c>
      <c r="P38" s="84">
        <v>33.7</v>
      </c>
      <c r="Q38" s="72">
        <f t="shared" si="7"/>
        <v>64.2</v>
      </c>
      <c r="R38" s="85">
        <v>0.43807358</v>
      </c>
      <c r="S38" s="72">
        <f t="shared" si="8"/>
        <v>56.192642</v>
      </c>
      <c r="T38" s="77">
        <f t="shared" si="9"/>
        <v>1</v>
      </c>
      <c r="U38" s="77">
        <f t="shared" si="10"/>
        <v>0</v>
      </c>
      <c r="V38" s="78">
        <f t="shared" si="11"/>
        <v>0</v>
      </c>
      <c r="W38" s="78">
        <f t="shared" si="12"/>
        <v>0</v>
      </c>
      <c r="X38" s="78">
        <f t="shared" si="13"/>
        <v>1</v>
      </c>
      <c r="Y38" s="78">
        <f t="shared" si="14"/>
        <v>1</v>
      </c>
      <c r="Z38" s="86">
        <v>0.6934946804</v>
      </c>
      <c r="AA38" s="87">
        <v>9.0</v>
      </c>
      <c r="AB38" s="79">
        <f t="shared" si="15"/>
        <v>1358.777778</v>
      </c>
      <c r="AC38" s="80">
        <f t="shared" si="16"/>
        <v>2.207866547</v>
      </c>
      <c r="AD38" s="81">
        <f t="shared" si="17"/>
        <v>0</v>
      </c>
      <c r="AE38" s="88">
        <v>6.0</v>
      </c>
      <c r="AF38" s="89" t="s">
        <v>13</v>
      </c>
      <c r="AG38" s="69"/>
      <c r="AH38" s="69"/>
    </row>
    <row r="39">
      <c r="A39" s="82" t="s">
        <v>57</v>
      </c>
      <c r="B39" s="83">
        <v>6623.0</v>
      </c>
      <c r="C39" s="72">
        <f t="shared" si="1"/>
        <v>2</v>
      </c>
      <c r="D39" s="73">
        <f t="shared" si="2"/>
        <v>0</v>
      </c>
      <c r="E39" s="72">
        <f t="shared" si="3"/>
        <v>1</v>
      </c>
      <c r="F39" s="73">
        <f t="shared" si="4"/>
        <v>1</v>
      </c>
      <c r="G39" s="84">
        <v>2.6</v>
      </c>
      <c r="H39" s="84">
        <v>4.0</v>
      </c>
      <c r="I39" s="84">
        <v>1.2</v>
      </c>
      <c r="J39" s="72">
        <f t="shared" si="5"/>
        <v>5.2</v>
      </c>
      <c r="K39" s="84">
        <v>5.8</v>
      </c>
      <c r="L39" s="84">
        <v>22.1</v>
      </c>
      <c r="M39" s="75">
        <f t="shared" si="6"/>
        <v>27.9</v>
      </c>
      <c r="N39" s="84">
        <v>2.3</v>
      </c>
      <c r="O39" s="84">
        <v>29.2</v>
      </c>
      <c r="P39" s="84">
        <v>34.0</v>
      </c>
      <c r="Q39" s="72">
        <f t="shared" si="7"/>
        <v>63.2</v>
      </c>
      <c r="R39" s="85">
        <v>0.47608991</v>
      </c>
      <c r="S39" s="72">
        <f t="shared" si="8"/>
        <v>52.391009</v>
      </c>
      <c r="T39" s="77">
        <f t="shared" si="9"/>
        <v>1</v>
      </c>
      <c r="U39" s="77">
        <f t="shared" si="10"/>
        <v>0</v>
      </c>
      <c r="V39" s="78">
        <f t="shared" si="11"/>
        <v>0</v>
      </c>
      <c r="W39" s="78">
        <f t="shared" si="12"/>
        <v>0</v>
      </c>
      <c r="X39" s="78">
        <f t="shared" si="13"/>
        <v>0</v>
      </c>
      <c r="Y39" s="78">
        <f t="shared" si="14"/>
        <v>1</v>
      </c>
      <c r="Z39" s="86">
        <v>0.7331422537</v>
      </c>
      <c r="AA39" s="87">
        <v>6.0</v>
      </c>
      <c r="AB39" s="79">
        <f t="shared" si="15"/>
        <v>1103.833333</v>
      </c>
      <c r="AC39" s="80">
        <f t="shared" si="16"/>
        <v>2.7178016</v>
      </c>
      <c r="AD39" s="81">
        <f t="shared" si="17"/>
        <v>0</v>
      </c>
      <c r="AE39" s="88">
        <v>9.0</v>
      </c>
      <c r="AF39" s="89" t="s">
        <v>15</v>
      </c>
      <c r="AG39" s="69"/>
      <c r="AH39" s="69"/>
    </row>
    <row r="40">
      <c r="A40" s="82" t="s">
        <v>39</v>
      </c>
      <c r="B40" s="83">
        <v>10641.0</v>
      </c>
      <c r="C40" s="72">
        <f t="shared" si="1"/>
        <v>3</v>
      </c>
      <c r="D40" s="73">
        <f t="shared" si="2"/>
        <v>0</v>
      </c>
      <c r="E40" s="72">
        <f t="shared" si="3"/>
        <v>2</v>
      </c>
      <c r="F40" s="73">
        <f t="shared" si="4"/>
        <v>2</v>
      </c>
      <c r="G40" s="84">
        <v>1.9</v>
      </c>
      <c r="H40" s="84">
        <v>2.3</v>
      </c>
      <c r="I40" s="84">
        <v>0.0</v>
      </c>
      <c r="J40" s="72">
        <f t="shared" si="5"/>
        <v>2.3</v>
      </c>
      <c r="K40" s="84">
        <v>6.5</v>
      </c>
      <c r="L40" s="84">
        <v>24.3</v>
      </c>
      <c r="M40" s="75">
        <f t="shared" si="6"/>
        <v>30.8</v>
      </c>
      <c r="N40" s="84">
        <v>3.9</v>
      </c>
      <c r="O40" s="84">
        <v>29.7</v>
      </c>
      <c r="P40" s="84">
        <v>32.2</v>
      </c>
      <c r="Q40" s="72">
        <f t="shared" si="7"/>
        <v>61.9</v>
      </c>
      <c r="R40" s="85">
        <v>0.44194175</v>
      </c>
      <c r="S40" s="72">
        <f t="shared" si="8"/>
        <v>55.805825</v>
      </c>
      <c r="T40" s="77">
        <f t="shared" si="9"/>
        <v>1</v>
      </c>
      <c r="U40" s="77">
        <f t="shared" si="10"/>
        <v>0</v>
      </c>
      <c r="V40" s="78">
        <f t="shared" si="11"/>
        <v>0</v>
      </c>
      <c r="W40" s="78">
        <f t="shared" si="12"/>
        <v>0</v>
      </c>
      <c r="X40" s="78">
        <f t="shared" si="13"/>
        <v>1</v>
      </c>
      <c r="Y40" s="78">
        <f t="shared" si="14"/>
        <v>1</v>
      </c>
      <c r="Z40" s="86">
        <v>0.7244660194</v>
      </c>
      <c r="AA40" s="87">
        <v>10.0</v>
      </c>
      <c r="AB40" s="79">
        <f t="shared" si="15"/>
        <v>1064.1</v>
      </c>
      <c r="AC40" s="80">
        <f t="shared" si="16"/>
        <v>2.819283902</v>
      </c>
      <c r="AD40" s="81">
        <f t="shared" si="17"/>
        <v>0</v>
      </c>
      <c r="AE40" s="88">
        <v>6.0</v>
      </c>
      <c r="AF40" s="89" t="s">
        <v>13</v>
      </c>
      <c r="AG40" s="69"/>
      <c r="AH40" s="69"/>
    </row>
    <row r="41">
      <c r="A41" s="82" t="s">
        <v>14</v>
      </c>
      <c r="B41" s="83">
        <v>3740.0</v>
      </c>
      <c r="C41" s="72">
        <f t="shared" si="1"/>
        <v>4</v>
      </c>
      <c r="D41" s="73">
        <f t="shared" si="2"/>
        <v>0</v>
      </c>
      <c r="E41" s="72">
        <f t="shared" si="3"/>
        <v>3</v>
      </c>
      <c r="F41" s="73">
        <f t="shared" si="4"/>
        <v>3</v>
      </c>
      <c r="G41" s="84">
        <v>0.0</v>
      </c>
      <c r="H41" s="84">
        <v>0.0</v>
      </c>
      <c r="I41" s="84">
        <v>0.0</v>
      </c>
      <c r="J41" s="72">
        <f t="shared" si="5"/>
        <v>0</v>
      </c>
      <c r="K41" s="84">
        <v>6.5</v>
      </c>
      <c r="L41" s="84">
        <v>25.4</v>
      </c>
      <c r="M41" s="75">
        <f t="shared" si="6"/>
        <v>31.9</v>
      </c>
      <c r="N41" s="84">
        <v>4.7</v>
      </c>
      <c r="O41" s="84">
        <v>32.6</v>
      </c>
      <c r="P41" s="84">
        <v>32.7</v>
      </c>
      <c r="Q41" s="72">
        <f t="shared" si="7"/>
        <v>65.3</v>
      </c>
      <c r="R41" s="85">
        <v>0.27444711</v>
      </c>
      <c r="S41" s="72">
        <f t="shared" si="8"/>
        <v>72.555289</v>
      </c>
      <c r="T41" s="77">
        <f t="shared" si="9"/>
        <v>1</v>
      </c>
      <c r="U41" s="77">
        <f t="shared" si="10"/>
        <v>0</v>
      </c>
      <c r="V41" s="78">
        <f t="shared" si="11"/>
        <v>0</v>
      </c>
      <c r="W41" s="78">
        <f t="shared" si="12"/>
        <v>1</v>
      </c>
      <c r="X41" s="78">
        <f t="shared" si="13"/>
        <v>1</v>
      </c>
      <c r="Y41" s="78">
        <f t="shared" si="14"/>
        <v>1</v>
      </c>
      <c r="Z41" s="86">
        <v>0.4524380496</v>
      </c>
      <c r="AA41" s="87">
        <v>7.0</v>
      </c>
      <c r="AB41" s="79">
        <f t="shared" si="15"/>
        <v>534.2857143</v>
      </c>
      <c r="AC41" s="80">
        <f t="shared" si="16"/>
        <v>5.614973262</v>
      </c>
      <c r="AD41" s="81">
        <f t="shared" si="17"/>
        <v>0</v>
      </c>
      <c r="AE41" s="88">
        <v>9.0</v>
      </c>
      <c r="AF41" s="89" t="s">
        <v>15</v>
      </c>
      <c r="AG41" s="69"/>
      <c r="AH41" s="69"/>
    </row>
    <row r="42">
      <c r="A42" s="82" t="s">
        <v>100</v>
      </c>
      <c r="B42" s="83">
        <v>28887.0</v>
      </c>
      <c r="C42" s="72">
        <f t="shared" si="1"/>
        <v>1</v>
      </c>
      <c r="D42" s="73">
        <f t="shared" si="2"/>
        <v>0</v>
      </c>
      <c r="E42" s="72">
        <f t="shared" si="3"/>
        <v>1</v>
      </c>
      <c r="F42" s="73">
        <f t="shared" si="4"/>
        <v>1</v>
      </c>
      <c r="G42" s="84">
        <v>2.8</v>
      </c>
      <c r="H42" s="84">
        <v>6.0</v>
      </c>
      <c r="I42" s="84">
        <v>2.1</v>
      </c>
      <c r="J42" s="72">
        <f t="shared" si="5"/>
        <v>8.1</v>
      </c>
      <c r="K42" s="84">
        <v>6.1</v>
      </c>
      <c r="L42" s="84">
        <v>22.0</v>
      </c>
      <c r="M42" s="75">
        <f t="shared" si="6"/>
        <v>28.1</v>
      </c>
      <c r="N42" s="84">
        <v>3.6</v>
      </c>
      <c r="O42" s="84">
        <v>24.9</v>
      </c>
      <c r="P42" s="84">
        <v>28.7</v>
      </c>
      <c r="Q42" s="72">
        <f t="shared" si="7"/>
        <v>53.6</v>
      </c>
      <c r="R42" s="85">
        <v>0.52076237</v>
      </c>
      <c r="S42" s="72">
        <f t="shared" si="8"/>
        <v>47.923763</v>
      </c>
      <c r="T42" s="77">
        <f t="shared" si="9"/>
        <v>0</v>
      </c>
      <c r="U42" s="77">
        <f t="shared" si="10"/>
        <v>0</v>
      </c>
      <c r="V42" s="78">
        <f t="shared" si="11"/>
        <v>0</v>
      </c>
      <c r="W42" s="78">
        <f t="shared" si="12"/>
        <v>0</v>
      </c>
      <c r="X42" s="78">
        <f t="shared" si="13"/>
        <v>0</v>
      </c>
      <c r="Y42" s="78">
        <f t="shared" si="14"/>
        <v>1</v>
      </c>
      <c r="Z42" s="86">
        <v>0.7353431408</v>
      </c>
      <c r="AA42" s="87">
        <v>9.0</v>
      </c>
      <c r="AB42" s="79">
        <f t="shared" si="15"/>
        <v>3209.666667</v>
      </c>
      <c r="AC42" s="80">
        <f t="shared" si="16"/>
        <v>0.9346764981</v>
      </c>
      <c r="AD42" s="81">
        <f t="shared" si="17"/>
        <v>0</v>
      </c>
      <c r="AE42" s="88">
        <v>1.0</v>
      </c>
      <c r="AF42" s="89" t="s">
        <v>26</v>
      </c>
      <c r="AG42" s="69"/>
      <c r="AH42" s="69"/>
    </row>
    <row r="43">
      <c r="A43" s="82" t="s">
        <v>58</v>
      </c>
      <c r="B43" s="83">
        <v>5639.0</v>
      </c>
      <c r="C43" s="72">
        <f t="shared" si="1"/>
        <v>2</v>
      </c>
      <c r="D43" s="73">
        <f t="shared" si="2"/>
        <v>0</v>
      </c>
      <c r="E43" s="72">
        <f t="shared" si="3"/>
        <v>1</v>
      </c>
      <c r="F43" s="73">
        <f t="shared" si="4"/>
        <v>1</v>
      </c>
      <c r="G43" s="84">
        <v>0.7</v>
      </c>
      <c r="H43" s="84">
        <v>1.0</v>
      </c>
      <c r="I43" s="84">
        <v>0.0</v>
      </c>
      <c r="J43" s="72">
        <f t="shared" si="5"/>
        <v>1</v>
      </c>
      <c r="K43" s="84">
        <v>5.0</v>
      </c>
      <c r="L43" s="84">
        <v>24.2</v>
      </c>
      <c r="M43" s="75">
        <f t="shared" si="6"/>
        <v>29.2</v>
      </c>
      <c r="N43" s="84">
        <v>2.6</v>
      </c>
      <c r="O43" s="84">
        <v>29.9</v>
      </c>
      <c r="P43" s="84">
        <v>29.8</v>
      </c>
      <c r="Q43" s="72">
        <f t="shared" si="7"/>
        <v>59.7</v>
      </c>
      <c r="R43" s="85">
        <v>0.39731981</v>
      </c>
      <c r="S43" s="72">
        <f t="shared" si="8"/>
        <v>60.268019</v>
      </c>
      <c r="T43" s="77">
        <f t="shared" si="9"/>
        <v>1</v>
      </c>
      <c r="U43" s="77">
        <f t="shared" si="10"/>
        <v>0</v>
      </c>
      <c r="V43" s="78">
        <f t="shared" si="11"/>
        <v>0</v>
      </c>
      <c r="W43" s="78">
        <f t="shared" si="12"/>
        <v>0</v>
      </c>
      <c r="X43" s="78">
        <f t="shared" si="13"/>
        <v>0</v>
      </c>
      <c r="Y43" s="78">
        <f t="shared" si="14"/>
        <v>1</v>
      </c>
      <c r="Z43" s="86">
        <v>0.6847156827</v>
      </c>
      <c r="AA43" s="87">
        <v>9.0</v>
      </c>
      <c r="AB43" s="79">
        <f t="shared" si="15"/>
        <v>626.5555556</v>
      </c>
      <c r="AC43" s="80">
        <f t="shared" si="16"/>
        <v>4.788082993</v>
      </c>
      <c r="AD43" s="81">
        <f t="shared" si="17"/>
        <v>0</v>
      </c>
      <c r="AE43" s="88">
        <v>9.0</v>
      </c>
      <c r="AF43" s="89" t="s">
        <v>15</v>
      </c>
      <c r="AG43" s="69"/>
      <c r="AH43" s="69"/>
    </row>
    <row r="44">
      <c r="A44" s="82" t="s">
        <v>91</v>
      </c>
      <c r="B44" s="83">
        <v>25474.0</v>
      </c>
      <c r="C44" s="72">
        <f t="shared" si="1"/>
        <v>1</v>
      </c>
      <c r="D44" s="73">
        <f t="shared" si="2"/>
        <v>0</v>
      </c>
      <c r="E44" s="72">
        <f t="shared" si="3"/>
        <v>1</v>
      </c>
      <c r="F44" s="73">
        <f t="shared" si="4"/>
        <v>1</v>
      </c>
      <c r="G44" s="84">
        <v>7.2</v>
      </c>
      <c r="H44" s="84">
        <v>10.5</v>
      </c>
      <c r="I44" s="84">
        <v>4.1</v>
      </c>
      <c r="J44" s="72">
        <f t="shared" si="5"/>
        <v>14.6</v>
      </c>
      <c r="K44" s="84">
        <v>5.6</v>
      </c>
      <c r="L44" s="84">
        <v>20.1</v>
      </c>
      <c r="M44" s="75">
        <f t="shared" si="6"/>
        <v>25.7</v>
      </c>
      <c r="N44" s="84">
        <v>3.5</v>
      </c>
      <c r="O44" s="84">
        <v>27.0</v>
      </c>
      <c r="P44" s="84">
        <v>34.8</v>
      </c>
      <c r="Q44" s="72">
        <f t="shared" si="7"/>
        <v>61.8</v>
      </c>
      <c r="R44" s="85">
        <v>0.53565465</v>
      </c>
      <c r="S44" s="72">
        <f t="shared" si="8"/>
        <v>46.434535</v>
      </c>
      <c r="T44" s="77">
        <f t="shared" si="9"/>
        <v>0</v>
      </c>
      <c r="U44" s="77">
        <f t="shared" si="10"/>
        <v>0</v>
      </c>
      <c r="V44" s="78">
        <f t="shared" si="11"/>
        <v>0</v>
      </c>
      <c r="W44" s="78">
        <f t="shared" si="12"/>
        <v>0</v>
      </c>
      <c r="X44" s="78">
        <f t="shared" si="13"/>
        <v>0</v>
      </c>
      <c r="Y44" s="78">
        <f t="shared" si="14"/>
        <v>1</v>
      </c>
      <c r="Z44" s="86">
        <v>0.7970270821</v>
      </c>
      <c r="AA44" s="87">
        <v>8.0</v>
      </c>
      <c r="AB44" s="79">
        <f t="shared" si="15"/>
        <v>3184.25</v>
      </c>
      <c r="AC44" s="80">
        <f t="shared" si="16"/>
        <v>0.9421370809</v>
      </c>
      <c r="AD44" s="81">
        <f t="shared" si="17"/>
        <v>0</v>
      </c>
      <c r="AE44" s="88">
        <v>7.0</v>
      </c>
      <c r="AF44" s="89" t="s">
        <v>11</v>
      </c>
      <c r="AG44" s="69"/>
      <c r="AH44" s="69"/>
    </row>
    <row r="45">
      <c r="A45" s="82" t="s">
        <v>20</v>
      </c>
      <c r="B45" s="83">
        <v>5527.0</v>
      </c>
      <c r="C45" s="72">
        <f t="shared" si="1"/>
        <v>4</v>
      </c>
      <c r="D45" s="73">
        <f t="shared" si="2"/>
        <v>0</v>
      </c>
      <c r="E45" s="72">
        <f t="shared" si="3"/>
        <v>3</v>
      </c>
      <c r="F45" s="73">
        <f t="shared" si="4"/>
        <v>3</v>
      </c>
      <c r="G45" s="84">
        <v>0.8</v>
      </c>
      <c r="H45" s="84">
        <v>6.6</v>
      </c>
      <c r="I45" s="84">
        <v>0.9</v>
      </c>
      <c r="J45" s="72">
        <f t="shared" si="5"/>
        <v>7.5</v>
      </c>
      <c r="K45" s="84">
        <v>8.9</v>
      </c>
      <c r="L45" s="84">
        <v>23.6</v>
      </c>
      <c r="M45" s="75">
        <f t="shared" si="6"/>
        <v>32.5</v>
      </c>
      <c r="N45" s="84">
        <v>8.2</v>
      </c>
      <c r="O45" s="84">
        <v>27.2</v>
      </c>
      <c r="P45" s="84">
        <v>42.0</v>
      </c>
      <c r="Q45" s="72">
        <f t="shared" si="7"/>
        <v>69.2</v>
      </c>
      <c r="R45" s="85">
        <v>0.35124725</v>
      </c>
      <c r="S45" s="72">
        <f t="shared" si="8"/>
        <v>64.875275</v>
      </c>
      <c r="T45" s="77">
        <f t="shared" si="9"/>
        <v>1</v>
      </c>
      <c r="U45" s="77">
        <f t="shared" si="10"/>
        <v>0</v>
      </c>
      <c r="V45" s="78">
        <f t="shared" si="11"/>
        <v>0</v>
      </c>
      <c r="W45" s="78">
        <f t="shared" si="12"/>
        <v>1</v>
      </c>
      <c r="X45" s="78">
        <f t="shared" si="13"/>
        <v>1</v>
      </c>
      <c r="Y45" s="78">
        <f t="shared" si="14"/>
        <v>1</v>
      </c>
      <c r="Z45" s="86">
        <v>0.5042186354</v>
      </c>
      <c r="AA45" s="87">
        <v>7.0</v>
      </c>
      <c r="AB45" s="79">
        <f t="shared" si="15"/>
        <v>789.5714286</v>
      </c>
      <c r="AC45" s="80">
        <f t="shared" si="16"/>
        <v>3.799529582</v>
      </c>
      <c r="AD45" s="81">
        <f t="shared" si="17"/>
        <v>0</v>
      </c>
      <c r="AE45" s="88">
        <v>6.0</v>
      </c>
      <c r="AF45" s="89" t="s">
        <v>13</v>
      </c>
      <c r="AG45" s="69"/>
      <c r="AH45" s="69"/>
    </row>
    <row r="46">
      <c r="A46" s="82" t="s">
        <v>61</v>
      </c>
      <c r="B46" s="83">
        <v>9336.0</v>
      </c>
      <c r="C46" s="72">
        <f t="shared" si="1"/>
        <v>2</v>
      </c>
      <c r="D46" s="73">
        <f t="shared" si="2"/>
        <v>0</v>
      </c>
      <c r="E46" s="72">
        <f t="shared" si="3"/>
        <v>1</v>
      </c>
      <c r="F46" s="73">
        <f t="shared" si="4"/>
        <v>1</v>
      </c>
      <c r="G46" s="84">
        <v>1.7</v>
      </c>
      <c r="H46" s="84">
        <v>4.6</v>
      </c>
      <c r="I46" s="84">
        <v>1.5</v>
      </c>
      <c r="J46" s="72">
        <f t="shared" si="5"/>
        <v>6.1</v>
      </c>
      <c r="K46" s="84">
        <v>6.3</v>
      </c>
      <c r="L46" s="84">
        <v>25.1</v>
      </c>
      <c r="M46" s="75">
        <f t="shared" si="6"/>
        <v>31.4</v>
      </c>
      <c r="N46" s="84">
        <v>2.7</v>
      </c>
      <c r="O46" s="84">
        <v>25.3</v>
      </c>
      <c r="P46" s="84">
        <v>35.2</v>
      </c>
      <c r="Q46" s="72">
        <f t="shared" si="7"/>
        <v>60.5</v>
      </c>
      <c r="R46" s="85">
        <v>0.36380276</v>
      </c>
      <c r="S46" s="72">
        <f t="shared" si="8"/>
        <v>63.619724</v>
      </c>
      <c r="T46" s="77">
        <f t="shared" si="9"/>
        <v>1</v>
      </c>
      <c r="U46" s="77">
        <f t="shared" si="10"/>
        <v>0</v>
      </c>
      <c r="V46" s="78">
        <f t="shared" si="11"/>
        <v>0</v>
      </c>
      <c r="W46" s="78">
        <f t="shared" si="12"/>
        <v>0</v>
      </c>
      <c r="X46" s="78">
        <f t="shared" si="13"/>
        <v>0</v>
      </c>
      <c r="Y46" s="78">
        <f t="shared" si="14"/>
        <v>1</v>
      </c>
      <c r="Z46" s="86">
        <v>0.709086994</v>
      </c>
      <c r="AA46" s="87">
        <v>8.0</v>
      </c>
      <c r="AB46" s="79">
        <f t="shared" si="15"/>
        <v>1167</v>
      </c>
      <c r="AC46" s="80">
        <f t="shared" si="16"/>
        <v>2.570694087</v>
      </c>
      <c r="AD46" s="81">
        <f t="shared" si="17"/>
        <v>0</v>
      </c>
      <c r="AE46" s="88">
        <v>8.0</v>
      </c>
      <c r="AF46" s="89" t="s">
        <v>17</v>
      </c>
      <c r="AG46" s="69"/>
      <c r="AH46" s="69"/>
    </row>
    <row r="47">
      <c r="A47" s="82" t="s">
        <v>62</v>
      </c>
      <c r="B47" s="83">
        <v>19683.0</v>
      </c>
      <c r="C47" s="72">
        <f t="shared" si="1"/>
        <v>2</v>
      </c>
      <c r="D47" s="73">
        <f t="shared" si="2"/>
        <v>0</v>
      </c>
      <c r="E47" s="72">
        <f t="shared" si="3"/>
        <v>1</v>
      </c>
      <c r="F47" s="73">
        <f t="shared" si="4"/>
        <v>1</v>
      </c>
      <c r="G47" s="84">
        <v>1.2</v>
      </c>
      <c r="H47" s="84">
        <v>2.4</v>
      </c>
      <c r="I47" s="84">
        <v>0.9</v>
      </c>
      <c r="J47" s="72">
        <f t="shared" si="5"/>
        <v>3.3</v>
      </c>
      <c r="K47" s="84">
        <v>6.1</v>
      </c>
      <c r="L47" s="84">
        <v>24.9</v>
      </c>
      <c r="M47" s="75">
        <f t="shared" si="6"/>
        <v>31</v>
      </c>
      <c r="N47" s="84">
        <v>3.1</v>
      </c>
      <c r="O47" s="84">
        <v>30.2</v>
      </c>
      <c r="P47" s="84">
        <v>34.7</v>
      </c>
      <c r="Q47" s="72">
        <f t="shared" si="7"/>
        <v>64.9</v>
      </c>
      <c r="R47" s="85">
        <v>0.4303546</v>
      </c>
      <c r="S47" s="72">
        <f t="shared" si="8"/>
        <v>56.96454</v>
      </c>
      <c r="T47" s="77">
        <f t="shared" si="9"/>
        <v>1</v>
      </c>
      <c r="U47" s="77">
        <f t="shared" si="10"/>
        <v>0</v>
      </c>
      <c r="V47" s="78">
        <f t="shared" si="11"/>
        <v>0</v>
      </c>
      <c r="W47" s="78">
        <f t="shared" si="12"/>
        <v>0</v>
      </c>
      <c r="X47" s="78">
        <f t="shared" si="13"/>
        <v>0</v>
      </c>
      <c r="Y47" s="78">
        <f t="shared" si="14"/>
        <v>1</v>
      </c>
      <c r="Z47" s="86">
        <v>0.7105665376</v>
      </c>
      <c r="AA47" s="87">
        <v>9.0</v>
      </c>
      <c r="AB47" s="79">
        <f t="shared" si="15"/>
        <v>2187</v>
      </c>
      <c r="AC47" s="80">
        <f t="shared" si="16"/>
        <v>1.371742112</v>
      </c>
      <c r="AD47" s="81">
        <f t="shared" si="17"/>
        <v>0</v>
      </c>
      <c r="AE47" s="88">
        <v>8.0</v>
      </c>
      <c r="AF47" s="89" t="s">
        <v>17</v>
      </c>
      <c r="AG47" s="69"/>
      <c r="AH47" s="69"/>
    </row>
    <row r="48">
      <c r="A48" s="82" t="s">
        <v>92</v>
      </c>
      <c r="B48" s="83">
        <v>35893.0</v>
      </c>
      <c r="C48" s="72">
        <f t="shared" si="1"/>
        <v>1</v>
      </c>
      <c r="D48" s="73">
        <f t="shared" si="2"/>
        <v>0</v>
      </c>
      <c r="E48" s="72">
        <f t="shared" si="3"/>
        <v>1</v>
      </c>
      <c r="F48" s="73">
        <f t="shared" si="4"/>
        <v>1</v>
      </c>
      <c r="G48" s="84">
        <v>3.2</v>
      </c>
      <c r="H48" s="84">
        <v>6.1</v>
      </c>
      <c r="I48" s="84">
        <v>2.3</v>
      </c>
      <c r="J48" s="72">
        <f t="shared" si="5"/>
        <v>8.4</v>
      </c>
      <c r="K48" s="84">
        <v>5.6</v>
      </c>
      <c r="L48" s="84">
        <v>22.6</v>
      </c>
      <c r="M48" s="75">
        <f t="shared" si="6"/>
        <v>28.2</v>
      </c>
      <c r="N48" s="84">
        <v>2.6</v>
      </c>
      <c r="O48" s="84">
        <v>25.8</v>
      </c>
      <c r="P48" s="84">
        <v>29.6</v>
      </c>
      <c r="Q48" s="72">
        <f t="shared" si="7"/>
        <v>55.4</v>
      </c>
      <c r="R48" s="85">
        <v>0.54684065</v>
      </c>
      <c r="S48" s="72">
        <f t="shared" si="8"/>
        <v>45.315935</v>
      </c>
      <c r="T48" s="77">
        <f t="shared" si="9"/>
        <v>0</v>
      </c>
      <c r="U48" s="77">
        <f t="shared" si="10"/>
        <v>0</v>
      </c>
      <c r="V48" s="78">
        <f t="shared" si="11"/>
        <v>0</v>
      </c>
      <c r="W48" s="78">
        <f t="shared" si="12"/>
        <v>0</v>
      </c>
      <c r="X48" s="78">
        <f t="shared" si="13"/>
        <v>0</v>
      </c>
      <c r="Y48" s="78">
        <f t="shared" si="14"/>
        <v>1</v>
      </c>
      <c r="Z48" s="86">
        <v>0.7881461022</v>
      </c>
      <c r="AA48" s="87">
        <v>10.0</v>
      </c>
      <c r="AB48" s="79">
        <f t="shared" si="15"/>
        <v>3589.3</v>
      </c>
      <c r="AC48" s="80">
        <f t="shared" si="16"/>
        <v>0.8358175689</v>
      </c>
      <c r="AD48" s="81">
        <f t="shared" si="17"/>
        <v>0</v>
      </c>
      <c r="AE48" s="88">
        <v>7.0</v>
      </c>
      <c r="AF48" s="89" t="s">
        <v>11</v>
      </c>
      <c r="AG48" s="69"/>
      <c r="AH48" s="69"/>
    </row>
    <row r="49">
      <c r="A49" s="90" t="s">
        <v>73</v>
      </c>
      <c r="B49" s="83">
        <v>23222.0</v>
      </c>
      <c r="C49" s="72">
        <f t="shared" si="1"/>
        <v>2</v>
      </c>
      <c r="D49" s="73">
        <f t="shared" si="2"/>
        <v>0</v>
      </c>
      <c r="E49" s="72">
        <f t="shared" si="3"/>
        <v>1</v>
      </c>
      <c r="F49" s="73">
        <f t="shared" si="4"/>
        <v>1</v>
      </c>
      <c r="G49" s="84">
        <v>2.0</v>
      </c>
      <c r="H49" s="84">
        <v>4.3</v>
      </c>
      <c r="I49" s="84">
        <v>1.7</v>
      </c>
      <c r="J49" s="72">
        <f t="shared" si="5"/>
        <v>6</v>
      </c>
      <c r="K49" s="84">
        <v>5.9</v>
      </c>
      <c r="L49" s="84">
        <v>23.8</v>
      </c>
      <c r="M49" s="75">
        <f t="shared" si="6"/>
        <v>29.7</v>
      </c>
      <c r="N49" s="84">
        <v>2.6</v>
      </c>
      <c r="O49" s="84">
        <v>26.2</v>
      </c>
      <c r="P49" s="84">
        <v>31.5</v>
      </c>
      <c r="Q49" s="72">
        <f t="shared" si="7"/>
        <v>57.7</v>
      </c>
      <c r="R49" s="85">
        <v>0.45697055</v>
      </c>
      <c r="S49" s="72">
        <f t="shared" si="8"/>
        <v>54.302945</v>
      </c>
      <c r="T49" s="77">
        <f t="shared" si="9"/>
        <v>1</v>
      </c>
      <c r="U49" s="77">
        <f t="shared" si="10"/>
        <v>0</v>
      </c>
      <c r="V49" s="78">
        <f t="shared" si="11"/>
        <v>0</v>
      </c>
      <c r="W49" s="78">
        <f t="shared" si="12"/>
        <v>0</v>
      </c>
      <c r="X49" s="78">
        <f t="shared" si="13"/>
        <v>0</v>
      </c>
      <c r="Y49" s="78">
        <f t="shared" si="14"/>
        <v>1</v>
      </c>
      <c r="Z49" s="86">
        <v>0.6912884624</v>
      </c>
      <c r="AA49" s="87">
        <v>11.0</v>
      </c>
      <c r="AB49" s="79">
        <f t="shared" si="15"/>
        <v>2111.090909</v>
      </c>
      <c r="AC49" s="80">
        <f t="shared" si="16"/>
        <v>1.42106623</v>
      </c>
      <c r="AD49" s="81">
        <f t="shared" si="17"/>
        <v>0</v>
      </c>
      <c r="AE49" s="88">
        <v>6.0</v>
      </c>
      <c r="AF49" s="89" t="s">
        <v>13</v>
      </c>
      <c r="AG49" s="69"/>
      <c r="AH49" s="69"/>
    </row>
    <row r="50">
      <c r="A50" s="82" t="s">
        <v>25</v>
      </c>
      <c r="B50" s="83">
        <v>26277.0</v>
      </c>
      <c r="C50" s="72">
        <f t="shared" si="1"/>
        <v>4</v>
      </c>
      <c r="D50" s="73">
        <f t="shared" si="2"/>
        <v>0</v>
      </c>
      <c r="E50" s="72">
        <f t="shared" si="3"/>
        <v>3</v>
      </c>
      <c r="F50" s="73">
        <f t="shared" si="4"/>
        <v>3</v>
      </c>
      <c r="G50" s="84">
        <v>1.6</v>
      </c>
      <c r="H50" s="84">
        <v>3.1</v>
      </c>
      <c r="I50" s="84">
        <v>0.6</v>
      </c>
      <c r="J50" s="72">
        <f t="shared" si="5"/>
        <v>3.7</v>
      </c>
      <c r="K50" s="84">
        <v>6.4</v>
      </c>
      <c r="L50" s="84">
        <v>26.0</v>
      </c>
      <c r="M50" s="75">
        <f t="shared" si="6"/>
        <v>32.4</v>
      </c>
      <c r="N50" s="84">
        <v>6.1</v>
      </c>
      <c r="O50" s="84">
        <v>27.0</v>
      </c>
      <c r="P50" s="84">
        <v>34.8</v>
      </c>
      <c r="Q50" s="72">
        <f t="shared" si="7"/>
        <v>61.8</v>
      </c>
      <c r="R50" s="85">
        <v>0.41074049</v>
      </c>
      <c r="S50" s="72">
        <f t="shared" si="8"/>
        <v>58.925951</v>
      </c>
      <c r="T50" s="77">
        <f t="shared" si="9"/>
        <v>1</v>
      </c>
      <c r="U50" s="77">
        <f t="shared" si="10"/>
        <v>0</v>
      </c>
      <c r="V50" s="78">
        <f t="shared" si="11"/>
        <v>0</v>
      </c>
      <c r="W50" s="78">
        <f t="shared" si="12"/>
        <v>1</v>
      </c>
      <c r="X50" s="78">
        <f t="shared" si="13"/>
        <v>1</v>
      </c>
      <c r="Y50" s="78">
        <f t="shared" si="14"/>
        <v>1</v>
      </c>
      <c r="Z50" s="86">
        <v>0.6403442668</v>
      </c>
      <c r="AA50" s="87">
        <v>8.0</v>
      </c>
      <c r="AB50" s="79">
        <f t="shared" si="15"/>
        <v>3284.625</v>
      </c>
      <c r="AC50" s="80">
        <f t="shared" si="16"/>
        <v>0.9133462724</v>
      </c>
      <c r="AD50" s="81">
        <f t="shared" si="17"/>
        <v>0</v>
      </c>
      <c r="AE50" s="88">
        <v>1.0</v>
      </c>
      <c r="AF50" s="89" t="s">
        <v>26</v>
      </c>
      <c r="AG50" s="69"/>
      <c r="AH50" s="69"/>
    </row>
    <row r="51">
      <c r="A51" s="82" t="s">
        <v>40</v>
      </c>
      <c r="B51" s="83">
        <v>33386.0</v>
      </c>
      <c r="C51" s="72">
        <f t="shared" si="1"/>
        <v>3</v>
      </c>
      <c r="D51" s="73">
        <f t="shared" si="2"/>
        <v>0</v>
      </c>
      <c r="E51" s="72">
        <f t="shared" si="3"/>
        <v>2</v>
      </c>
      <c r="F51" s="73">
        <f t="shared" si="4"/>
        <v>2</v>
      </c>
      <c r="G51" s="84">
        <v>1.3</v>
      </c>
      <c r="H51" s="84">
        <v>2.4</v>
      </c>
      <c r="I51" s="84">
        <v>1.0</v>
      </c>
      <c r="J51" s="72">
        <f t="shared" si="5"/>
        <v>3.4</v>
      </c>
      <c r="K51" s="84">
        <v>6.1</v>
      </c>
      <c r="L51" s="84">
        <v>25.4</v>
      </c>
      <c r="M51" s="75">
        <f t="shared" si="6"/>
        <v>31.5</v>
      </c>
      <c r="N51" s="84">
        <v>4.2</v>
      </c>
      <c r="O51" s="84">
        <v>27.0</v>
      </c>
      <c r="P51" s="84">
        <v>34.5</v>
      </c>
      <c r="Q51" s="72">
        <f t="shared" si="7"/>
        <v>61.5</v>
      </c>
      <c r="R51" s="85">
        <v>0.44643023</v>
      </c>
      <c r="S51" s="72">
        <f t="shared" si="8"/>
        <v>55.356977</v>
      </c>
      <c r="T51" s="77">
        <f t="shared" si="9"/>
        <v>1</v>
      </c>
      <c r="U51" s="77">
        <f t="shared" si="10"/>
        <v>0</v>
      </c>
      <c r="V51" s="78">
        <f t="shared" si="11"/>
        <v>0</v>
      </c>
      <c r="W51" s="78">
        <f t="shared" si="12"/>
        <v>0</v>
      </c>
      <c r="X51" s="78">
        <f t="shared" si="13"/>
        <v>1</v>
      </c>
      <c r="Y51" s="78">
        <f t="shared" si="14"/>
        <v>1</v>
      </c>
      <c r="Z51" s="86">
        <v>0.6539185727</v>
      </c>
      <c r="AA51" s="87">
        <v>12.0</v>
      </c>
      <c r="AB51" s="79">
        <f t="shared" si="15"/>
        <v>2782.166667</v>
      </c>
      <c r="AC51" s="80">
        <f t="shared" si="16"/>
        <v>1.078296292</v>
      </c>
      <c r="AD51" s="81">
        <f t="shared" si="17"/>
        <v>0</v>
      </c>
      <c r="AE51" s="88">
        <v>6.0</v>
      </c>
      <c r="AF51" s="89" t="s">
        <v>13</v>
      </c>
      <c r="AG51" s="69"/>
      <c r="AH51" s="69"/>
    </row>
    <row r="52">
      <c r="A52" s="82" t="s">
        <v>24</v>
      </c>
      <c r="B52" s="83">
        <v>40062.0</v>
      </c>
      <c r="C52" s="72">
        <f t="shared" si="1"/>
        <v>4</v>
      </c>
      <c r="D52" s="73">
        <f t="shared" si="2"/>
        <v>2</v>
      </c>
      <c r="E52" s="72">
        <f t="shared" si="3"/>
        <v>2</v>
      </c>
      <c r="F52" s="73">
        <f t="shared" si="4"/>
        <v>4</v>
      </c>
      <c r="G52" s="84">
        <v>9.9</v>
      </c>
      <c r="H52" s="84">
        <v>15.4</v>
      </c>
      <c r="I52" s="84">
        <v>9.0</v>
      </c>
      <c r="J52" s="72">
        <f t="shared" si="5"/>
        <v>24.4</v>
      </c>
      <c r="K52" s="84">
        <v>7.4</v>
      </c>
      <c r="L52" s="84">
        <v>21.4</v>
      </c>
      <c r="M52" s="75">
        <f t="shared" si="6"/>
        <v>28.8</v>
      </c>
      <c r="N52" s="84">
        <v>4.3</v>
      </c>
      <c r="O52" s="84">
        <v>23.8</v>
      </c>
      <c r="P52" s="84">
        <v>35.7</v>
      </c>
      <c r="Q52" s="72">
        <f t="shared" si="7"/>
        <v>59.5</v>
      </c>
      <c r="R52" s="85">
        <v>0.51602778</v>
      </c>
      <c r="S52" s="72">
        <f t="shared" si="8"/>
        <v>48.397222</v>
      </c>
      <c r="T52" s="77">
        <f t="shared" si="9"/>
        <v>0</v>
      </c>
      <c r="U52" s="77">
        <f t="shared" si="10"/>
        <v>1</v>
      </c>
      <c r="V52" s="78">
        <f t="shared" si="11"/>
        <v>1</v>
      </c>
      <c r="W52" s="78">
        <f t="shared" si="12"/>
        <v>0</v>
      </c>
      <c r="X52" s="78">
        <f t="shared" si="13"/>
        <v>1</v>
      </c>
      <c r="Y52" s="78">
        <f t="shared" si="14"/>
        <v>1</v>
      </c>
      <c r="Z52" s="86">
        <v>0.7319526627</v>
      </c>
      <c r="AA52" s="87">
        <v>7.0</v>
      </c>
      <c r="AB52" s="79">
        <f t="shared" si="15"/>
        <v>5723.142857</v>
      </c>
      <c r="AC52" s="80">
        <f t="shared" si="16"/>
        <v>0.5241875094</v>
      </c>
      <c r="AD52" s="81">
        <f t="shared" si="17"/>
        <v>0</v>
      </c>
      <c r="AE52" s="88">
        <v>4.0</v>
      </c>
      <c r="AF52" s="89" t="s">
        <v>23</v>
      </c>
      <c r="AG52" s="69"/>
      <c r="AH52" s="69"/>
    </row>
    <row r="53">
      <c r="A53" s="82" t="s">
        <v>88</v>
      </c>
      <c r="B53" s="83">
        <v>8194.0</v>
      </c>
      <c r="C53" s="72">
        <f t="shared" si="1"/>
        <v>1</v>
      </c>
      <c r="D53" s="73">
        <f t="shared" si="2"/>
        <v>0</v>
      </c>
      <c r="E53" s="72">
        <f t="shared" si="3"/>
        <v>1</v>
      </c>
      <c r="F53" s="73">
        <f t="shared" si="4"/>
        <v>1</v>
      </c>
      <c r="G53" s="84">
        <v>3.1</v>
      </c>
      <c r="H53" s="84">
        <v>5.5</v>
      </c>
      <c r="I53" s="84">
        <v>2.6</v>
      </c>
      <c r="J53" s="72">
        <f t="shared" si="5"/>
        <v>8.1</v>
      </c>
      <c r="K53" s="84">
        <v>5.3</v>
      </c>
      <c r="L53" s="84">
        <v>24.0</v>
      </c>
      <c r="M53" s="75">
        <f t="shared" si="6"/>
        <v>29.3</v>
      </c>
      <c r="N53" s="84">
        <v>2.5</v>
      </c>
      <c r="O53" s="84">
        <v>27.8</v>
      </c>
      <c r="P53" s="84">
        <v>34.9</v>
      </c>
      <c r="Q53" s="72">
        <f t="shared" si="7"/>
        <v>62.7</v>
      </c>
      <c r="R53" s="85">
        <v>0.5162785</v>
      </c>
      <c r="S53" s="72">
        <f t="shared" si="8"/>
        <v>48.37215</v>
      </c>
      <c r="T53" s="77">
        <f t="shared" si="9"/>
        <v>0</v>
      </c>
      <c r="U53" s="77">
        <f t="shared" si="10"/>
        <v>0</v>
      </c>
      <c r="V53" s="78">
        <f t="shared" si="11"/>
        <v>0</v>
      </c>
      <c r="W53" s="78">
        <f t="shared" si="12"/>
        <v>0</v>
      </c>
      <c r="X53" s="78">
        <f t="shared" si="13"/>
        <v>0</v>
      </c>
      <c r="Y53" s="78">
        <f t="shared" si="14"/>
        <v>1</v>
      </c>
      <c r="Z53" s="86">
        <v>0.7295451774</v>
      </c>
      <c r="AA53" s="87">
        <v>6.0</v>
      </c>
      <c r="AB53" s="79">
        <f t="shared" si="15"/>
        <v>1365.666667</v>
      </c>
      <c r="AC53" s="80">
        <f t="shared" si="16"/>
        <v>2.196729314</v>
      </c>
      <c r="AD53" s="81">
        <f t="shared" si="17"/>
        <v>0</v>
      </c>
      <c r="AE53" s="88">
        <v>9.0</v>
      </c>
      <c r="AF53" s="89" t="s">
        <v>15</v>
      </c>
      <c r="AG53" s="69"/>
      <c r="AH53" s="69"/>
    </row>
    <row r="54">
      <c r="A54" s="82" t="s">
        <v>97</v>
      </c>
      <c r="B54" s="83">
        <v>34274.0</v>
      </c>
      <c r="C54" s="72">
        <f t="shared" si="1"/>
        <v>1</v>
      </c>
      <c r="D54" s="73">
        <f t="shared" si="2"/>
        <v>0</v>
      </c>
      <c r="E54" s="72">
        <f t="shared" si="3"/>
        <v>1</v>
      </c>
      <c r="F54" s="73">
        <f t="shared" si="4"/>
        <v>1</v>
      </c>
      <c r="G54" s="84">
        <v>4.5</v>
      </c>
      <c r="H54" s="84">
        <v>5.8</v>
      </c>
      <c r="I54" s="84">
        <v>2.7</v>
      </c>
      <c r="J54" s="72">
        <f t="shared" si="5"/>
        <v>8.5</v>
      </c>
      <c r="K54" s="84">
        <v>5.8</v>
      </c>
      <c r="L54" s="84">
        <v>21.1</v>
      </c>
      <c r="M54" s="75">
        <f t="shared" si="6"/>
        <v>26.9</v>
      </c>
      <c r="N54" s="84">
        <v>3.4</v>
      </c>
      <c r="O54" s="84">
        <v>24.7</v>
      </c>
      <c r="P54" s="84">
        <v>29.6</v>
      </c>
      <c r="Q54" s="72">
        <f t="shared" si="7"/>
        <v>54.3</v>
      </c>
      <c r="R54" s="85">
        <v>0.52397794</v>
      </c>
      <c r="S54" s="72">
        <f t="shared" si="8"/>
        <v>47.602206</v>
      </c>
      <c r="T54" s="77">
        <f t="shared" si="9"/>
        <v>0</v>
      </c>
      <c r="U54" s="77">
        <f t="shared" si="10"/>
        <v>0</v>
      </c>
      <c r="V54" s="78">
        <f t="shared" si="11"/>
        <v>0</v>
      </c>
      <c r="W54" s="78">
        <f t="shared" si="12"/>
        <v>0</v>
      </c>
      <c r="X54" s="78">
        <f t="shared" si="13"/>
        <v>0</v>
      </c>
      <c r="Y54" s="78">
        <f t="shared" si="14"/>
        <v>1</v>
      </c>
      <c r="Z54" s="86">
        <v>0.7764114212</v>
      </c>
      <c r="AA54" s="87">
        <v>10.0</v>
      </c>
      <c r="AB54" s="79">
        <f t="shared" si="15"/>
        <v>3427.4</v>
      </c>
      <c r="AC54" s="80">
        <f t="shared" si="16"/>
        <v>0.8752990605</v>
      </c>
      <c r="AD54" s="81">
        <f t="shared" si="17"/>
        <v>0</v>
      </c>
      <c r="AE54" s="88">
        <v>3.0</v>
      </c>
      <c r="AF54" s="89" t="s">
        <v>46</v>
      </c>
      <c r="AG54" s="69"/>
      <c r="AH54" s="69"/>
    </row>
    <row r="55">
      <c r="A55" s="82" t="s">
        <v>10</v>
      </c>
      <c r="B55" s="83">
        <v>21629.0</v>
      </c>
      <c r="C55" s="72">
        <f t="shared" si="1"/>
        <v>6</v>
      </c>
      <c r="D55" s="73">
        <f t="shared" si="2"/>
        <v>2</v>
      </c>
      <c r="E55" s="72">
        <f t="shared" si="3"/>
        <v>3</v>
      </c>
      <c r="F55" s="73">
        <f t="shared" si="4"/>
        <v>5</v>
      </c>
      <c r="G55" s="84">
        <v>19.4</v>
      </c>
      <c r="H55" s="84">
        <v>30.3</v>
      </c>
      <c r="I55" s="84">
        <v>16.9</v>
      </c>
      <c r="J55" s="72">
        <f t="shared" si="5"/>
        <v>47.2</v>
      </c>
      <c r="K55" s="84">
        <v>11.9</v>
      </c>
      <c r="L55" s="84">
        <v>21.5</v>
      </c>
      <c r="M55" s="75">
        <f t="shared" si="6"/>
        <v>33.4</v>
      </c>
      <c r="N55" s="84">
        <v>4.8</v>
      </c>
      <c r="O55" s="84">
        <v>25.5</v>
      </c>
      <c r="P55" s="84">
        <v>35.1</v>
      </c>
      <c r="Q55" s="72">
        <f t="shared" si="7"/>
        <v>60.6</v>
      </c>
      <c r="R55" s="85">
        <v>0.46836153</v>
      </c>
      <c r="S55" s="72">
        <f t="shared" si="8"/>
        <v>53.163847</v>
      </c>
      <c r="T55" s="77">
        <f t="shared" si="9"/>
        <v>1</v>
      </c>
      <c r="U55" s="77">
        <f t="shared" si="10"/>
        <v>1</v>
      </c>
      <c r="V55" s="78">
        <f t="shared" si="11"/>
        <v>1</v>
      </c>
      <c r="W55" s="78">
        <f t="shared" si="12"/>
        <v>1</v>
      </c>
      <c r="X55" s="78">
        <f t="shared" si="13"/>
        <v>1</v>
      </c>
      <c r="Y55" s="78">
        <f t="shared" si="14"/>
        <v>1</v>
      </c>
      <c r="Z55" s="86">
        <v>0.6933358258</v>
      </c>
      <c r="AA55" s="87">
        <v>6.0</v>
      </c>
      <c r="AB55" s="79">
        <f t="shared" si="15"/>
        <v>3604.833333</v>
      </c>
      <c r="AC55" s="80">
        <f t="shared" si="16"/>
        <v>0.8322160063</v>
      </c>
      <c r="AD55" s="81">
        <f t="shared" si="17"/>
        <v>0</v>
      </c>
      <c r="AE55" s="88">
        <v>7.0</v>
      </c>
      <c r="AF55" s="89" t="s">
        <v>11</v>
      </c>
      <c r="AG55" s="69"/>
      <c r="AH55" s="69"/>
    </row>
    <row r="56">
      <c r="A56" s="82" t="s">
        <v>63</v>
      </c>
      <c r="B56" s="83">
        <v>6375.0</v>
      </c>
      <c r="C56" s="72">
        <f t="shared" si="1"/>
        <v>2</v>
      </c>
      <c r="D56" s="73">
        <f t="shared" si="2"/>
        <v>0</v>
      </c>
      <c r="E56" s="72">
        <f t="shared" si="3"/>
        <v>1</v>
      </c>
      <c r="F56" s="73">
        <f t="shared" si="4"/>
        <v>1</v>
      </c>
      <c r="G56" s="84">
        <v>1.8</v>
      </c>
      <c r="H56" s="84">
        <v>4.6</v>
      </c>
      <c r="I56" s="84">
        <v>2.2</v>
      </c>
      <c r="J56" s="72">
        <f t="shared" si="5"/>
        <v>6.8</v>
      </c>
      <c r="K56" s="84">
        <v>6.0</v>
      </c>
      <c r="L56" s="84">
        <v>23.9</v>
      </c>
      <c r="M56" s="75">
        <f t="shared" si="6"/>
        <v>29.9</v>
      </c>
      <c r="N56" s="84">
        <v>3.5</v>
      </c>
      <c r="O56" s="84">
        <v>29.2</v>
      </c>
      <c r="P56" s="84">
        <v>34.5</v>
      </c>
      <c r="Q56" s="72">
        <f t="shared" si="7"/>
        <v>63.7</v>
      </c>
      <c r="R56" s="85">
        <v>0.39569691</v>
      </c>
      <c r="S56" s="72">
        <f t="shared" si="8"/>
        <v>60.430309</v>
      </c>
      <c r="T56" s="77">
        <f t="shared" si="9"/>
        <v>1</v>
      </c>
      <c r="U56" s="77">
        <f t="shared" si="10"/>
        <v>0</v>
      </c>
      <c r="V56" s="78">
        <f t="shared" si="11"/>
        <v>0</v>
      </c>
      <c r="W56" s="78">
        <f t="shared" si="12"/>
        <v>0</v>
      </c>
      <c r="X56" s="78">
        <f t="shared" si="13"/>
        <v>0</v>
      </c>
      <c r="Y56" s="78">
        <f t="shared" si="14"/>
        <v>1</v>
      </c>
      <c r="Z56" s="86">
        <v>0.638135329</v>
      </c>
      <c r="AA56" s="87">
        <v>7.0</v>
      </c>
      <c r="AB56" s="79">
        <f t="shared" si="15"/>
        <v>910.7142857</v>
      </c>
      <c r="AC56" s="80">
        <f t="shared" si="16"/>
        <v>3.294117647</v>
      </c>
      <c r="AD56" s="81">
        <f t="shared" si="17"/>
        <v>0</v>
      </c>
      <c r="AE56" s="88">
        <v>8.0</v>
      </c>
      <c r="AF56" s="89" t="s">
        <v>17</v>
      </c>
      <c r="AG56" s="69"/>
      <c r="AH56" s="69"/>
    </row>
    <row r="57">
      <c r="A57" s="82" t="s">
        <v>82</v>
      </c>
      <c r="B57" s="83">
        <v>158293.0</v>
      </c>
      <c r="C57" s="72">
        <f t="shared" si="1"/>
        <v>2</v>
      </c>
      <c r="D57" s="73">
        <f t="shared" si="2"/>
        <v>2</v>
      </c>
      <c r="E57" s="72">
        <f t="shared" si="3"/>
        <v>0</v>
      </c>
      <c r="F57" s="73">
        <f t="shared" si="4"/>
        <v>2</v>
      </c>
      <c r="G57" s="84">
        <v>10.9</v>
      </c>
      <c r="H57" s="84">
        <v>13.4</v>
      </c>
      <c r="I57" s="84">
        <v>5.1</v>
      </c>
      <c r="J57" s="72">
        <f t="shared" si="5"/>
        <v>18.5</v>
      </c>
      <c r="K57" s="84">
        <v>5.6</v>
      </c>
      <c r="L57" s="84">
        <v>19.8</v>
      </c>
      <c r="M57" s="75">
        <f t="shared" si="6"/>
        <v>25.4</v>
      </c>
      <c r="N57" s="84">
        <v>3.6</v>
      </c>
      <c r="O57" s="84">
        <v>21.2</v>
      </c>
      <c r="P57" s="84">
        <v>26.6</v>
      </c>
      <c r="Q57" s="72">
        <f t="shared" si="7"/>
        <v>47.8</v>
      </c>
      <c r="R57" s="85">
        <v>0.60709182</v>
      </c>
      <c r="S57" s="72">
        <f t="shared" si="8"/>
        <v>39.290818</v>
      </c>
      <c r="T57" s="77">
        <f t="shared" si="9"/>
        <v>0</v>
      </c>
      <c r="U57" s="77">
        <f t="shared" si="10"/>
        <v>1</v>
      </c>
      <c r="V57" s="78">
        <f t="shared" si="11"/>
        <v>1</v>
      </c>
      <c r="W57" s="78">
        <f t="shared" si="12"/>
        <v>0</v>
      </c>
      <c r="X57" s="78">
        <f t="shared" si="13"/>
        <v>0</v>
      </c>
      <c r="Y57" s="78">
        <f t="shared" si="14"/>
        <v>0</v>
      </c>
      <c r="Z57" s="86">
        <v>0.820823502</v>
      </c>
      <c r="AA57" s="87">
        <v>12.0</v>
      </c>
      <c r="AB57" s="79">
        <f t="shared" si="15"/>
        <v>13191.08333</v>
      </c>
      <c r="AC57" s="80">
        <f t="shared" si="16"/>
        <v>0.2274263549</v>
      </c>
      <c r="AD57" s="81">
        <f t="shared" si="17"/>
        <v>1</v>
      </c>
      <c r="AE57" s="88">
        <v>3.0</v>
      </c>
      <c r="AF57" s="89" t="s">
        <v>46</v>
      </c>
      <c r="AG57" s="69"/>
      <c r="AH57" s="69"/>
    </row>
    <row r="58">
      <c r="A58" s="82" t="s">
        <v>41</v>
      </c>
      <c r="B58" s="83">
        <v>58746.0</v>
      </c>
      <c r="C58" s="72">
        <f t="shared" si="1"/>
        <v>3</v>
      </c>
      <c r="D58" s="73">
        <f t="shared" si="2"/>
        <v>0</v>
      </c>
      <c r="E58" s="72">
        <f t="shared" si="3"/>
        <v>2</v>
      </c>
      <c r="F58" s="73">
        <f t="shared" si="4"/>
        <v>2</v>
      </c>
      <c r="G58" s="84">
        <v>2.5</v>
      </c>
      <c r="H58" s="84">
        <v>4.7</v>
      </c>
      <c r="I58" s="84">
        <v>1.8</v>
      </c>
      <c r="J58" s="72">
        <f t="shared" si="5"/>
        <v>6.5</v>
      </c>
      <c r="K58" s="84">
        <v>7.7</v>
      </c>
      <c r="L58" s="84">
        <v>29.3</v>
      </c>
      <c r="M58" s="75">
        <f t="shared" si="6"/>
        <v>37</v>
      </c>
      <c r="N58" s="84">
        <v>3.2</v>
      </c>
      <c r="O58" s="84">
        <v>27.8</v>
      </c>
      <c r="P58" s="84">
        <v>34.5</v>
      </c>
      <c r="Q58" s="72">
        <f t="shared" si="7"/>
        <v>62.3</v>
      </c>
      <c r="R58" s="85">
        <v>0.44050446</v>
      </c>
      <c r="S58" s="72">
        <f t="shared" si="8"/>
        <v>55.949554</v>
      </c>
      <c r="T58" s="77">
        <f t="shared" si="9"/>
        <v>1</v>
      </c>
      <c r="U58" s="77">
        <f t="shared" si="10"/>
        <v>0</v>
      </c>
      <c r="V58" s="78">
        <f t="shared" si="11"/>
        <v>0</v>
      </c>
      <c r="W58" s="78">
        <f t="shared" si="12"/>
        <v>1</v>
      </c>
      <c r="X58" s="78">
        <f t="shared" si="13"/>
        <v>0</v>
      </c>
      <c r="Y58" s="78">
        <f t="shared" si="14"/>
        <v>1</v>
      </c>
      <c r="Z58" s="86">
        <v>0.6540376058</v>
      </c>
      <c r="AA58" s="87">
        <v>14.0</v>
      </c>
      <c r="AB58" s="79">
        <f t="shared" si="15"/>
        <v>4196.142857</v>
      </c>
      <c r="AC58" s="80">
        <f t="shared" si="16"/>
        <v>0.7149422939</v>
      </c>
      <c r="AD58" s="81">
        <f t="shared" si="17"/>
        <v>0</v>
      </c>
      <c r="AE58" s="88">
        <v>6.0</v>
      </c>
      <c r="AF58" s="89" t="s">
        <v>13</v>
      </c>
      <c r="AG58" s="69"/>
      <c r="AH58" s="69"/>
    </row>
    <row r="59">
      <c r="A59" s="82" t="s">
        <v>74</v>
      </c>
      <c r="B59" s="83">
        <v>14119.0</v>
      </c>
      <c r="C59" s="72">
        <f t="shared" si="1"/>
        <v>2</v>
      </c>
      <c r="D59" s="73">
        <f t="shared" si="2"/>
        <v>0</v>
      </c>
      <c r="E59" s="72">
        <f t="shared" si="3"/>
        <v>2</v>
      </c>
      <c r="F59" s="73">
        <f t="shared" si="4"/>
        <v>2</v>
      </c>
      <c r="G59" s="84">
        <v>2.2</v>
      </c>
      <c r="H59" s="84">
        <v>3.9</v>
      </c>
      <c r="I59" s="84">
        <v>1.4</v>
      </c>
      <c r="J59" s="72">
        <f t="shared" si="5"/>
        <v>5.3</v>
      </c>
      <c r="K59" s="84">
        <v>7.5</v>
      </c>
      <c r="L59" s="84">
        <v>33.8</v>
      </c>
      <c r="M59" s="75">
        <f t="shared" si="6"/>
        <v>41.3</v>
      </c>
      <c r="N59" s="84">
        <v>3.1</v>
      </c>
      <c r="O59" s="84">
        <v>24.4</v>
      </c>
      <c r="P59" s="84">
        <v>37.2</v>
      </c>
      <c r="Q59" s="72">
        <f t="shared" si="7"/>
        <v>61.6</v>
      </c>
      <c r="R59" s="85">
        <v>0.48283046</v>
      </c>
      <c r="S59" s="72">
        <f t="shared" si="8"/>
        <v>51.716954</v>
      </c>
      <c r="T59" s="77">
        <f t="shared" si="9"/>
        <v>0</v>
      </c>
      <c r="U59" s="77">
        <f t="shared" si="10"/>
        <v>0</v>
      </c>
      <c r="V59" s="78">
        <f t="shared" si="11"/>
        <v>0</v>
      </c>
      <c r="W59" s="78">
        <f t="shared" si="12"/>
        <v>1</v>
      </c>
      <c r="X59" s="78">
        <f t="shared" si="13"/>
        <v>0</v>
      </c>
      <c r="Y59" s="78">
        <f t="shared" si="14"/>
        <v>1</v>
      </c>
      <c r="Z59" s="86">
        <v>0.7626436782</v>
      </c>
      <c r="AA59" s="87">
        <v>6.0</v>
      </c>
      <c r="AB59" s="79">
        <f t="shared" si="15"/>
        <v>2353.166667</v>
      </c>
      <c r="AC59" s="80">
        <f t="shared" si="16"/>
        <v>1.274877824</v>
      </c>
      <c r="AD59" s="81">
        <f t="shared" si="17"/>
        <v>0</v>
      </c>
      <c r="AE59" s="88">
        <v>6.0</v>
      </c>
      <c r="AF59" s="89" t="s">
        <v>13</v>
      </c>
      <c r="AG59" s="69"/>
      <c r="AH59" s="69"/>
    </row>
    <row r="60">
      <c r="A60" s="82" t="s">
        <v>21</v>
      </c>
      <c r="B60" s="83">
        <v>29579.0</v>
      </c>
      <c r="C60" s="72">
        <f t="shared" si="1"/>
        <v>4</v>
      </c>
      <c r="D60" s="73">
        <f t="shared" si="2"/>
        <v>0</v>
      </c>
      <c r="E60" s="72">
        <f t="shared" si="3"/>
        <v>3</v>
      </c>
      <c r="F60" s="73">
        <f t="shared" si="4"/>
        <v>3</v>
      </c>
      <c r="G60" s="84">
        <v>1.4</v>
      </c>
      <c r="H60" s="84">
        <v>4.6</v>
      </c>
      <c r="I60" s="84">
        <v>0.8</v>
      </c>
      <c r="J60" s="72">
        <f t="shared" si="5"/>
        <v>5.4</v>
      </c>
      <c r="K60" s="84">
        <v>10.4</v>
      </c>
      <c r="L60" s="84">
        <v>39.8</v>
      </c>
      <c r="M60" s="75">
        <f t="shared" si="6"/>
        <v>50.2</v>
      </c>
      <c r="N60" s="84">
        <v>5.3</v>
      </c>
      <c r="O60" s="84">
        <v>27.9</v>
      </c>
      <c r="P60" s="84">
        <v>37.5</v>
      </c>
      <c r="Q60" s="72">
        <f t="shared" si="7"/>
        <v>65.4</v>
      </c>
      <c r="R60" s="85">
        <v>0.34893384</v>
      </c>
      <c r="S60" s="72">
        <f t="shared" si="8"/>
        <v>65.106616</v>
      </c>
      <c r="T60" s="77">
        <f t="shared" si="9"/>
        <v>1</v>
      </c>
      <c r="U60" s="77">
        <f t="shared" si="10"/>
        <v>0</v>
      </c>
      <c r="V60" s="78">
        <f t="shared" si="11"/>
        <v>0</v>
      </c>
      <c r="W60" s="78">
        <f t="shared" si="12"/>
        <v>1</v>
      </c>
      <c r="X60" s="78">
        <f t="shared" si="13"/>
        <v>1</v>
      </c>
      <c r="Y60" s="78">
        <f t="shared" si="14"/>
        <v>1</v>
      </c>
      <c r="Z60" s="86">
        <v>0.600182249</v>
      </c>
      <c r="AA60" s="87">
        <v>10.0</v>
      </c>
      <c r="AB60" s="79">
        <f t="shared" si="15"/>
        <v>2957.9</v>
      </c>
      <c r="AC60" s="80">
        <f t="shared" si="16"/>
        <v>1.014233071</v>
      </c>
      <c r="AD60" s="81">
        <f t="shared" si="17"/>
        <v>0</v>
      </c>
      <c r="AE60" s="88">
        <v>6.0</v>
      </c>
      <c r="AF60" s="89" t="s">
        <v>13</v>
      </c>
      <c r="AG60" s="69"/>
      <c r="AH60" s="69"/>
    </row>
    <row r="61">
      <c r="A61" s="82" t="s">
        <v>75</v>
      </c>
      <c r="B61" s="83">
        <v>9126.0</v>
      </c>
      <c r="C61" s="72">
        <f t="shared" si="1"/>
        <v>2</v>
      </c>
      <c r="D61" s="73">
        <f t="shared" si="2"/>
        <v>0</v>
      </c>
      <c r="E61" s="72">
        <f t="shared" si="3"/>
        <v>2</v>
      </c>
      <c r="F61" s="73">
        <f t="shared" si="4"/>
        <v>2</v>
      </c>
      <c r="G61" s="84">
        <v>6.5</v>
      </c>
      <c r="H61" s="84">
        <v>8.7</v>
      </c>
      <c r="I61" s="84">
        <v>5.8</v>
      </c>
      <c r="J61" s="72">
        <f t="shared" si="5"/>
        <v>14.5</v>
      </c>
      <c r="K61" s="84">
        <v>12.4</v>
      </c>
      <c r="L61" s="84">
        <v>34.6</v>
      </c>
      <c r="M61" s="75">
        <f t="shared" si="6"/>
        <v>47</v>
      </c>
      <c r="N61" s="84">
        <v>2.7</v>
      </c>
      <c r="O61" s="84">
        <v>31.3</v>
      </c>
      <c r="P61" s="84">
        <v>34.6</v>
      </c>
      <c r="Q61" s="72">
        <f t="shared" si="7"/>
        <v>65.9</v>
      </c>
      <c r="R61" s="85">
        <v>0.52054186</v>
      </c>
      <c r="S61" s="72">
        <f t="shared" si="8"/>
        <v>47.945814</v>
      </c>
      <c r="T61" s="77">
        <f t="shared" si="9"/>
        <v>0</v>
      </c>
      <c r="U61" s="77">
        <f t="shared" si="10"/>
        <v>0</v>
      </c>
      <c r="V61" s="78">
        <f t="shared" si="11"/>
        <v>0</v>
      </c>
      <c r="W61" s="78">
        <f t="shared" si="12"/>
        <v>1</v>
      </c>
      <c r="X61" s="78">
        <f t="shared" si="13"/>
        <v>0</v>
      </c>
      <c r="Y61" s="78">
        <f t="shared" si="14"/>
        <v>1</v>
      </c>
      <c r="Z61" s="86">
        <v>0.7058627582</v>
      </c>
      <c r="AA61" s="87">
        <v>8.0</v>
      </c>
      <c r="AB61" s="79">
        <f t="shared" si="15"/>
        <v>1140.75</v>
      </c>
      <c r="AC61" s="80">
        <f t="shared" si="16"/>
        <v>2.629848784</v>
      </c>
      <c r="AD61" s="81">
        <f t="shared" si="17"/>
        <v>0</v>
      </c>
      <c r="AE61" s="88">
        <v>6.0</v>
      </c>
      <c r="AF61" s="89" t="s">
        <v>13</v>
      </c>
      <c r="AG61" s="69"/>
      <c r="AH61" s="69"/>
    </row>
    <row r="62">
      <c r="A62" s="82" t="s">
        <v>83</v>
      </c>
      <c r="B62" s="83">
        <v>31364.0</v>
      </c>
      <c r="C62" s="72">
        <f t="shared" si="1"/>
        <v>2</v>
      </c>
      <c r="D62" s="73">
        <f t="shared" si="2"/>
        <v>0</v>
      </c>
      <c r="E62" s="72">
        <f t="shared" si="3"/>
        <v>2</v>
      </c>
      <c r="F62" s="73">
        <f t="shared" si="4"/>
        <v>2</v>
      </c>
      <c r="G62" s="84">
        <v>3.3</v>
      </c>
      <c r="H62" s="84">
        <v>6.5</v>
      </c>
      <c r="I62" s="84">
        <v>2.5</v>
      </c>
      <c r="J62" s="72">
        <f t="shared" si="5"/>
        <v>9</v>
      </c>
      <c r="K62" s="84">
        <v>8.1</v>
      </c>
      <c r="L62" s="84">
        <v>32.3</v>
      </c>
      <c r="M62" s="75">
        <f t="shared" si="6"/>
        <v>40.4</v>
      </c>
      <c r="N62" s="84">
        <v>3.5</v>
      </c>
      <c r="O62" s="84">
        <v>26.9</v>
      </c>
      <c r="P62" s="84">
        <v>31.9</v>
      </c>
      <c r="Q62" s="72">
        <f t="shared" si="7"/>
        <v>58.8</v>
      </c>
      <c r="R62" s="85">
        <v>0.53573435</v>
      </c>
      <c r="S62" s="72">
        <f t="shared" si="8"/>
        <v>46.426565</v>
      </c>
      <c r="T62" s="77">
        <f t="shared" si="9"/>
        <v>0</v>
      </c>
      <c r="U62" s="77">
        <f t="shared" si="10"/>
        <v>0</v>
      </c>
      <c r="V62" s="78">
        <f t="shared" si="11"/>
        <v>0</v>
      </c>
      <c r="W62" s="78">
        <f t="shared" si="12"/>
        <v>1</v>
      </c>
      <c r="X62" s="78">
        <f t="shared" si="13"/>
        <v>0</v>
      </c>
      <c r="Y62" s="78">
        <f t="shared" si="14"/>
        <v>1</v>
      </c>
      <c r="Z62" s="86">
        <v>0.7240707087</v>
      </c>
      <c r="AA62" s="87">
        <v>8.0</v>
      </c>
      <c r="AB62" s="79">
        <f t="shared" si="15"/>
        <v>3920.5</v>
      </c>
      <c r="AC62" s="80">
        <f t="shared" si="16"/>
        <v>0.7652085193</v>
      </c>
      <c r="AD62" s="81">
        <f t="shared" si="17"/>
        <v>0</v>
      </c>
      <c r="AE62" s="88">
        <v>3.0</v>
      </c>
      <c r="AF62" s="89" t="s">
        <v>46</v>
      </c>
      <c r="AG62" s="69"/>
      <c r="AH62" s="69"/>
    </row>
    <row r="63">
      <c r="A63" s="82" t="s">
        <v>31</v>
      </c>
      <c r="B63" s="83">
        <v>11249.0</v>
      </c>
      <c r="C63" s="72">
        <f t="shared" si="1"/>
        <v>3</v>
      </c>
      <c r="D63" s="73">
        <f t="shared" si="2"/>
        <v>0</v>
      </c>
      <c r="E63" s="72">
        <f t="shared" si="3"/>
        <v>2</v>
      </c>
      <c r="F63" s="73">
        <f t="shared" si="4"/>
        <v>2</v>
      </c>
      <c r="G63" s="84">
        <v>1.2</v>
      </c>
      <c r="H63" s="84">
        <v>2.4</v>
      </c>
      <c r="I63" s="84">
        <v>0.8</v>
      </c>
      <c r="J63" s="72">
        <f t="shared" si="5"/>
        <v>3.2</v>
      </c>
      <c r="K63" s="84">
        <v>6.5</v>
      </c>
      <c r="L63" s="84">
        <v>32.6</v>
      </c>
      <c r="M63" s="75">
        <f t="shared" si="6"/>
        <v>39.1</v>
      </c>
      <c r="N63" s="84">
        <v>2.5</v>
      </c>
      <c r="O63" s="84">
        <v>27.3</v>
      </c>
      <c r="P63" s="84">
        <v>33.3</v>
      </c>
      <c r="Q63" s="72">
        <f t="shared" si="7"/>
        <v>60.6</v>
      </c>
      <c r="R63" s="85">
        <v>0.45588782</v>
      </c>
      <c r="S63" s="72">
        <f t="shared" si="8"/>
        <v>54.411218</v>
      </c>
      <c r="T63" s="77">
        <f t="shared" si="9"/>
        <v>1</v>
      </c>
      <c r="U63" s="77">
        <f t="shared" si="10"/>
        <v>0</v>
      </c>
      <c r="V63" s="78">
        <f t="shared" si="11"/>
        <v>0</v>
      </c>
      <c r="W63" s="78">
        <f t="shared" si="12"/>
        <v>1</v>
      </c>
      <c r="X63" s="78">
        <f t="shared" si="13"/>
        <v>0</v>
      </c>
      <c r="Y63" s="78">
        <f t="shared" si="14"/>
        <v>1</v>
      </c>
      <c r="Z63" s="86">
        <v>0.6876857355</v>
      </c>
      <c r="AA63" s="87">
        <v>9.0</v>
      </c>
      <c r="AB63" s="79">
        <f t="shared" si="15"/>
        <v>1249.888889</v>
      </c>
      <c r="AC63" s="80">
        <f t="shared" si="16"/>
        <v>2.400213352</v>
      </c>
      <c r="AD63" s="81">
        <f t="shared" si="17"/>
        <v>0</v>
      </c>
      <c r="AE63" s="88">
        <v>8.0</v>
      </c>
      <c r="AF63" s="89" t="s">
        <v>17</v>
      </c>
      <c r="AG63" s="69"/>
      <c r="AH63" s="69"/>
    </row>
    <row r="64">
      <c r="A64" s="82" t="s">
        <v>27</v>
      </c>
      <c r="B64" s="83">
        <v>550321.0</v>
      </c>
      <c r="C64" s="72">
        <f t="shared" si="1"/>
        <v>4</v>
      </c>
      <c r="D64" s="73">
        <f t="shared" si="2"/>
        <v>2</v>
      </c>
      <c r="E64" s="72">
        <f t="shared" si="3"/>
        <v>2</v>
      </c>
      <c r="F64" s="73">
        <f t="shared" si="4"/>
        <v>4</v>
      </c>
      <c r="G64" s="84">
        <v>15.6</v>
      </c>
      <c r="H64" s="84">
        <v>22.9</v>
      </c>
      <c r="I64" s="84">
        <v>10.8</v>
      </c>
      <c r="J64" s="72">
        <f t="shared" si="5"/>
        <v>33.7</v>
      </c>
      <c r="K64" s="84">
        <v>9.9</v>
      </c>
      <c r="L64" s="84">
        <v>20.9</v>
      </c>
      <c r="M64" s="75">
        <f t="shared" si="6"/>
        <v>30.8</v>
      </c>
      <c r="N64" s="84">
        <v>4.7</v>
      </c>
      <c r="O64" s="84">
        <v>23.5</v>
      </c>
      <c r="P64" s="84">
        <v>30.3</v>
      </c>
      <c r="Q64" s="72">
        <f t="shared" si="7"/>
        <v>53.8</v>
      </c>
      <c r="R64" s="85">
        <v>0.5995917</v>
      </c>
      <c r="S64" s="72">
        <f t="shared" si="8"/>
        <v>40.04083</v>
      </c>
      <c r="T64" s="77">
        <f t="shared" si="9"/>
        <v>0</v>
      </c>
      <c r="U64" s="77">
        <f t="shared" si="10"/>
        <v>1</v>
      </c>
      <c r="V64" s="78">
        <f t="shared" si="11"/>
        <v>1</v>
      </c>
      <c r="W64" s="78">
        <f t="shared" si="12"/>
        <v>0</v>
      </c>
      <c r="X64" s="78">
        <f t="shared" si="13"/>
        <v>1</v>
      </c>
      <c r="Y64" s="78">
        <f t="shared" si="14"/>
        <v>1</v>
      </c>
      <c r="Z64" s="86">
        <v>0.7877805192</v>
      </c>
      <c r="AA64" s="87">
        <v>32.0</v>
      </c>
      <c r="AB64" s="79">
        <f t="shared" si="15"/>
        <v>17197.53125</v>
      </c>
      <c r="AC64" s="80">
        <f t="shared" si="16"/>
        <v>0.1744436429</v>
      </c>
      <c r="AD64" s="81">
        <f t="shared" si="17"/>
        <v>1</v>
      </c>
      <c r="AE64" s="88">
        <v>1.0</v>
      </c>
      <c r="AF64" s="89" t="s">
        <v>26</v>
      </c>
      <c r="AG64" s="69"/>
      <c r="AH64" s="69"/>
    </row>
    <row r="65">
      <c r="A65" s="82" t="s">
        <v>64</v>
      </c>
      <c r="B65" s="83">
        <v>4055.0</v>
      </c>
      <c r="C65" s="72">
        <f t="shared" si="1"/>
        <v>2</v>
      </c>
      <c r="D65" s="73">
        <f t="shared" si="2"/>
        <v>0</v>
      </c>
      <c r="E65" s="72">
        <f t="shared" si="3"/>
        <v>2</v>
      </c>
      <c r="F65" s="73">
        <f t="shared" si="4"/>
        <v>2</v>
      </c>
      <c r="G65" s="84">
        <v>1.1</v>
      </c>
      <c r="H65" s="84">
        <v>2.3</v>
      </c>
      <c r="I65" s="84">
        <v>0.0</v>
      </c>
      <c r="J65" s="72">
        <f t="shared" si="5"/>
        <v>2.3</v>
      </c>
      <c r="K65" s="84">
        <v>6.6</v>
      </c>
      <c r="L65" s="84">
        <v>38.4</v>
      </c>
      <c r="M65" s="75">
        <f t="shared" si="6"/>
        <v>45</v>
      </c>
      <c r="N65" s="84">
        <v>2.7</v>
      </c>
      <c r="O65" s="84">
        <v>25.5</v>
      </c>
      <c r="P65" s="84">
        <v>34.2</v>
      </c>
      <c r="Q65" s="72">
        <f t="shared" si="7"/>
        <v>59.7</v>
      </c>
      <c r="R65" s="85">
        <v>0.49333333</v>
      </c>
      <c r="S65" s="72">
        <f t="shared" si="8"/>
        <v>50.666667</v>
      </c>
      <c r="T65" s="77">
        <f t="shared" si="9"/>
        <v>0</v>
      </c>
      <c r="U65" s="77">
        <f t="shared" si="10"/>
        <v>0</v>
      </c>
      <c r="V65" s="78">
        <f t="shared" si="11"/>
        <v>0</v>
      </c>
      <c r="W65" s="78">
        <f t="shared" si="12"/>
        <v>1</v>
      </c>
      <c r="X65" s="78">
        <f t="shared" si="13"/>
        <v>0</v>
      </c>
      <c r="Y65" s="78">
        <f t="shared" si="14"/>
        <v>1</v>
      </c>
      <c r="Z65" s="86">
        <v>0.7426415094</v>
      </c>
      <c r="AA65" s="87">
        <v>7.0</v>
      </c>
      <c r="AB65" s="79">
        <f t="shared" si="15"/>
        <v>579.2857143</v>
      </c>
      <c r="AC65" s="80">
        <f t="shared" si="16"/>
        <v>5.178791615</v>
      </c>
      <c r="AD65" s="81">
        <f t="shared" si="17"/>
        <v>0</v>
      </c>
      <c r="AE65" s="88">
        <v>8.0</v>
      </c>
      <c r="AF65" s="89" t="s">
        <v>17</v>
      </c>
      <c r="AG65" s="69"/>
      <c r="AH65" s="69"/>
    </row>
    <row r="66">
      <c r="A66" s="82" t="s">
        <v>34</v>
      </c>
      <c r="B66" s="83">
        <v>15170.0</v>
      </c>
      <c r="C66" s="72">
        <f t="shared" si="1"/>
        <v>3</v>
      </c>
      <c r="D66" s="73">
        <f t="shared" si="2"/>
        <v>0</v>
      </c>
      <c r="E66" s="72">
        <f t="shared" si="3"/>
        <v>2</v>
      </c>
      <c r="F66" s="73">
        <f t="shared" si="4"/>
        <v>2</v>
      </c>
      <c r="G66" s="84">
        <v>2.3</v>
      </c>
      <c r="H66" s="84">
        <v>4.3</v>
      </c>
      <c r="I66" s="84">
        <v>1.1</v>
      </c>
      <c r="J66" s="72">
        <f t="shared" si="5"/>
        <v>5.4</v>
      </c>
      <c r="K66" s="84">
        <v>9.2</v>
      </c>
      <c r="L66" s="84">
        <v>38.4</v>
      </c>
      <c r="M66" s="75">
        <f t="shared" si="6"/>
        <v>47.6</v>
      </c>
      <c r="N66" s="84">
        <v>2.6</v>
      </c>
      <c r="O66" s="84">
        <v>28.0</v>
      </c>
      <c r="P66" s="84">
        <v>35.0</v>
      </c>
      <c r="Q66" s="72">
        <f t="shared" si="7"/>
        <v>63</v>
      </c>
      <c r="R66" s="85">
        <v>0.42923046</v>
      </c>
      <c r="S66" s="72">
        <f t="shared" si="8"/>
        <v>57.076954</v>
      </c>
      <c r="T66" s="77">
        <f t="shared" si="9"/>
        <v>1</v>
      </c>
      <c r="U66" s="77">
        <f t="shared" si="10"/>
        <v>0</v>
      </c>
      <c r="V66" s="78">
        <f t="shared" si="11"/>
        <v>0</v>
      </c>
      <c r="W66" s="78">
        <f t="shared" si="12"/>
        <v>1</v>
      </c>
      <c r="X66" s="78">
        <f t="shared" si="13"/>
        <v>0</v>
      </c>
      <c r="Y66" s="78">
        <f t="shared" si="14"/>
        <v>1</v>
      </c>
      <c r="Z66" s="86">
        <v>0.6231864679</v>
      </c>
      <c r="AA66" s="87">
        <v>8.0</v>
      </c>
      <c r="AB66" s="79">
        <f t="shared" si="15"/>
        <v>1896.25</v>
      </c>
      <c r="AC66" s="80">
        <f t="shared" si="16"/>
        <v>1.582069875</v>
      </c>
      <c r="AD66" s="81">
        <f t="shared" si="17"/>
        <v>0</v>
      </c>
      <c r="AE66" s="88">
        <v>7.0</v>
      </c>
      <c r="AF66" s="89" t="s">
        <v>11</v>
      </c>
      <c r="AG66" s="69"/>
      <c r="AH66" s="69"/>
    </row>
    <row r="67">
      <c r="A67" s="82" t="s">
        <v>32</v>
      </c>
      <c r="B67" s="83">
        <v>14548.0</v>
      </c>
      <c r="C67" s="72">
        <f t="shared" si="1"/>
        <v>3</v>
      </c>
      <c r="D67" s="73">
        <f t="shared" si="2"/>
        <v>0</v>
      </c>
      <c r="E67" s="72">
        <f t="shared" si="3"/>
        <v>2</v>
      </c>
      <c r="F67" s="73">
        <f t="shared" si="4"/>
        <v>2</v>
      </c>
      <c r="G67" s="84">
        <v>2.5</v>
      </c>
      <c r="H67" s="84">
        <v>6.9</v>
      </c>
      <c r="I67" s="84">
        <v>1.8</v>
      </c>
      <c r="J67" s="72">
        <f t="shared" si="5"/>
        <v>8.7</v>
      </c>
      <c r="K67" s="84">
        <v>10.8</v>
      </c>
      <c r="L67" s="84">
        <v>36.3</v>
      </c>
      <c r="M67" s="75">
        <f t="shared" si="6"/>
        <v>47.1</v>
      </c>
      <c r="N67" s="84">
        <v>3.1</v>
      </c>
      <c r="O67" s="84">
        <v>27.8</v>
      </c>
      <c r="P67" s="84">
        <v>31.7</v>
      </c>
      <c r="Q67" s="72">
        <f t="shared" si="7"/>
        <v>59.5</v>
      </c>
      <c r="R67" s="85">
        <v>0.35516425</v>
      </c>
      <c r="S67" s="72">
        <f t="shared" si="8"/>
        <v>64.483575</v>
      </c>
      <c r="T67" s="77">
        <f t="shared" si="9"/>
        <v>1</v>
      </c>
      <c r="U67" s="77">
        <f t="shared" si="10"/>
        <v>0</v>
      </c>
      <c r="V67" s="78">
        <f t="shared" si="11"/>
        <v>0</v>
      </c>
      <c r="W67" s="78">
        <f t="shared" si="12"/>
        <v>1</v>
      </c>
      <c r="X67" s="78">
        <f t="shared" si="13"/>
        <v>0</v>
      </c>
      <c r="Y67" s="78">
        <f t="shared" si="14"/>
        <v>1</v>
      </c>
      <c r="Z67" s="86">
        <v>0.5929844098</v>
      </c>
      <c r="AA67" s="87">
        <v>9.0</v>
      </c>
      <c r="AB67" s="79">
        <f t="shared" si="15"/>
        <v>1616.444444</v>
      </c>
      <c r="AC67" s="80">
        <f t="shared" si="16"/>
        <v>1.855925213</v>
      </c>
      <c r="AD67" s="81">
        <f t="shared" si="17"/>
        <v>0</v>
      </c>
      <c r="AE67" s="88">
        <v>8.0</v>
      </c>
      <c r="AF67" s="89" t="s">
        <v>17</v>
      </c>
      <c r="AG67" s="69"/>
      <c r="AH67" s="69"/>
    </row>
    <row r="68">
      <c r="A68" s="82" t="s">
        <v>44</v>
      </c>
      <c r="B68" s="83">
        <v>66972.0</v>
      </c>
      <c r="C68" s="72">
        <f t="shared" si="1"/>
        <v>3</v>
      </c>
      <c r="D68" s="73">
        <f t="shared" si="2"/>
        <v>1</v>
      </c>
      <c r="E68" s="72">
        <f t="shared" si="3"/>
        <v>2</v>
      </c>
      <c r="F68" s="73">
        <f t="shared" si="4"/>
        <v>3</v>
      </c>
      <c r="G68" s="84">
        <v>7.8</v>
      </c>
      <c r="H68" s="84">
        <v>12.9</v>
      </c>
      <c r="I68" s="84">
        <v>4.7</v>
      </c>
      <c r="J68" s="72">
        <f t="shared" si="5"/>
        <v>17.6</v>
      </c>
      <c r="K68" s="84">
        <v>9.5</v>
      </c>
      <c r="L68" s="84">
        <v>31.0</v>
      </c>
      <c r="M68" s="75">
        <f t="shared" si="6"/>
        <v>40.5</v>
      </c>
      <c r="N68" s="84">
        <v>3.7</v>
      </c>
      <c r="O68" s="84">
        <v>24.7</v>
      </c>
      <c r="P68" s="84">
        <v>28.7</v>
      </c>
      <c r="Q68" s="72">
        <f t="shared" si="7"/>
        <v>53.4</v>
      </c>
      <c r="R68" s="85">
        <v>0.52762647</v>
      </c>
      <c r="S68" s="72">
        <f t="shared" si="8"/>
        <v>47.237353</v>
      </c>
      <c r="T68" s="77">
        <f t="shared" si="9"/>
        <v>0</v>
      </c>
      <c r="U68" s="77">
        <f t="shared" si="10"/>
        <v>0</v>
      </c>
      <c r="V68" s="78">
        <f t="shared" si="11"/>
        <v>1</v>
      </c>
      <c r="W68" s="78">
        <f t="shared" si="12"/>
        <v>1</v>
      </c>
      <c r="X68" s="78">
        <f t="shared" si="13"/>
        <v>0</v>
      </c>
      <c r="Y68" s="78">
        <f t="shared" si="14"/>
        <v>1</v>
      </c>
      <c r="Z68" s="86">
        <v>0.7619685711</v>
      </c>
      <c r="AA68" s="87">
        <v>10.0</v>
      </c>
      <c r="AB68" s="79">
        <f t="shared" si="15"/>
        <v>6697.2</v>
      </c>
      <c r="AC68" s="80">
        <f t="shared" si="16"/>
        <v>0.4479483963</v>
      </c>
      <c r="AD68" s="81">
        <f t="shared" si="17"/>
        <v>1</v>
      </c>
      <c r="AE68" s="88">
        <v>4.0</v>
      </c>
      <c r="AF68" s="89" t="s">
        <v>23</v>
      </c>
      <c r="AG68" s="69"/>
      <c r="AH68" s="69"/>
    </row>
    <row r="69">
      <c r="A69" s="82" t="s">
        <v>76</v>
      </c>
      <c r="B69" s="83">
        <v>9315.0</v>
      </c>
      <c r="C69" s="72">
        <f t="shared" si="1"/>
        <v>2</v>
      </c>
      <c r="D69" s="73">
        <f t="shared" si="2"/>
        <v>0</v>
      </c>
      <c r="E69" s="72">
        <f t="shared" si="3"/>
        <v>2</v>
      </c>
      <c r="F69" s="73">
        <f t="shared" si="4"/>
        <v>2</v>
      </c>
      <c r="G69" s="84">
        <v>1.7</v>
      </c>
      <c r="H69" s="84">
        <v>2.7</v>
      </c>
      <c r="I69" s="84">
        <v>1.2</v>
      </c>
      <c r="J69" s="72">
        <f t="shared" si="5"/>
        <v>3.9</v>
      </c>
      <c r="K69" s="84">
        <v>8.2</v>
      </c>
      <c r="L69" s="84">
        <v>33.5</v>
      </c>
      <c r="M69" s="75">
        <f t="shared" si="6"/>
        <v>41.7</v>
      </c>
      <c r="N69" s="84">
        <v>2.1</v>
      </c>
      <c r="O69" s="84">
        <v>31.3</v>
      </c>
      <c r="P69" s="84">
        <v>34.2</v>
      </c>
      <c r="Q69" s="72">
        <f t="shared" si="7"/>
        <v>65.5</v>
      </c>
      <c r="R69" s="85">
        <v>0.5129494</v>
      </c>
      <c r="S69" s="72">
        <f t="shared" si="8"/>
        <v>48.70506</v>
      </c>
      <c r="T69" s="77">
        <f t="shared" si="9"/>
        <v>0</v>
      </c>
      <c r="U69" s="77">
        <f t="shared" si="10"/>
        <v>0</v>
      </c>
      <c r="V69" s="78">
        <f t="shared" si="11"/>
        <v>0</v>
      </c>
      <c r="W69" s="78">
        <f t="shared" si="12"/>
        <v>1</v>
      </c>
      <c r="X69" s="78">
        <f t="shared" si="13"/>
        <v>0</v>
      </c>
      <c r="Y69" s="78">
        <f t="shared" si="14"/>
        <v>1</v>
      </c>
      <c r="Z69" s="86">
        <v>0.7637416676</v>
      </c>
      <c r="AA69" s="87">
        <v>6.0</v>
      </c>
      <c r="AB69" s="79">
        <f t="shared" si="15"/>
        <v>1552.5</v>
      </c>
      <c r="AC69" s="80">
        <f t="shared" si="16"/>
        <v>1.93236715</v>
      </c>
      <c r="AD69" s="81">
        <f t="shared" si="17"/>
        <v>0</v>
      </c>
      <c r="AE69" s="88">
        <v>6.0</v>
      </c>
      <c r="AF69" s="89" t="s">
        <v>13</v>
      </c>
      <c r="AG69" s="69"/>
      <c r="AH69" s="69"/>
    </row>
    <row r="70">
      <c r="A70" s="82" t="s">
        <v>35</v>
      </c>
      <c r="B70" s="83">
        <v>15165.0</v>
      </c>
      <c r="C70" s="72">
        <f t="shared" si="1"/>
        <v>3</v>
      </c>
      <c r="D70" s="73">
        <f t="shared" si="2"/>
        <v>0</v>
      </c>
      <c r="E70" s="72">
        <f t="shared" si="3"/>
        <v>2</v>
      </c>
      <c r="F70" s="73">
        <f t="shared" si="4"/>
        <v>2</v>
      </c>
      <c r="G70" s="84">
        <v>3.8</v>
      </c>
      <c r="H70" s="84">
        <v>4.2</v>
      </c>
      <c r="I70" s="84">
        <v>2.2</v>
      </c>
      <c r="J70" s="72">
        <f t="shared" si="5"/>
        <v>6.4</v>
      </c>
      <c r="K70" s="84">
        <v>7.3</v>
      </c>
      <c r="L70" s="84">
        <v>34.9</v>
      </c>
      <c r="M70" s="75">
        <f t="shared" si="6"/>
        <v>42.2</v>
      </c>
      <c r="N70" s="84">
        <v>2.7</v>
      </c>
      <c r="O70" s="84">
        <v>22.9</v>
      </c>
      <c r="P70" s="84">
        <v>34.0</v>
      </c>
      <c r="Q70" s="72">
        <f t="shared" si="7"/>
        <v>56.9</v>
      </c>
      <c r="R70" s="85">
        <v>0.36375566</v>
      </c>
      <c r="S70" s="72">
        <f t="shared" si="8"/>
        <v>63.624434</v>
      </c>
      <c r="T70" s="77">
        <f t="shared" si="9"/>
        <v>1</v>
      </c>
      <c r="U70" s="77">
        <f t="shared" si="10"/>
        <v>0</v>
      </c>
      <c r="V70" s="78">
        <f t="shared" si="11"/>
        <v>0</v>
      </c>
      <c r="W70" s="78">
        <f t="shared" si="12"/>
        <v>1</v>
      </c>
      <c r="X70" s="78">
        <f t="shared" si="13"/>
        <v>0</v>
      </c>
      <c r="Y70" s="78">
        <f t="shared" si="14"/>
        <v>1</v>
      </c>
      <c r="Z70" s="86">
        <v>0.5387441769</v>
      </c>
      <c r="AA70" s="87">
        <v>6.0</v>
      </c>
      <c r="AB70" s="79">
        <f t="shared" si="15"/>
        <v>2527.5</v>
      </c>
      <c r="AC70" s="80">
        <f t="shared" si="16"/>
        <v>1.18694362</v>
      </c>
      <c r="AD70" s="81">
        <f t="shared" si="17"/>
        <v>0</v>
      </c>
      <c r="AE70" s="88">
        <v>7.0</v>
      </c>
      <c r="AF70" s="89" t="s">
        <v>11</v>
      </c>
      <c r="AG70" s="69"/>
      <c r="AH70" s="69"/>
    </row>
    <row r="71">
      <c r="A71" s="82" t="s">
        <v>98</v>
      </c>
      <c r="B71" s="83">
        <v>149013.0</v>
      </c>
      <c r="C71" s="72">
        <f t="shared" si="1"/>
        <v>1</v>
      </c>
      <c r="D71" s="73">
        <f t="shared" si="2"/>
        <v>1</v>
      </c>
      <c r="E71" s="72">
        <f t="shared" si="3"/>
        <v>0</v>
      </c>
      <c r="F71" s="73">
        <f t="shared" si="4"/>
        <v>1</v>
      </c>
      <c r="G71" s="84">
        <v>9.2</v>
      </c>
      <c r="H71" s="84">
        <v>7.4</v>
      </c>
      <c r="I71" s="84">
        <v>5.3</v>
      </c>
      <c r="J71" s="72">
        <f t="shared" si="5"/>
        <v>12.7</v>
      </c>
      <c r="K71" s="84">
        <v>5.2</v>
      </c>
      <c r="L71" s="84">
        <v>22.6</v>
      </c>
      <c r="M71" s="75">
        <f t="shared" si="6"/>
        <v>27.8</v>
      </c>
      <c r="N71" s="84">
        <v>3.3</v>
      </c>
      <c r="O71" s="84">
        <v>21.1</v>
      </c>
      <c r="P71" s="84">
        <v>22.9</v>
      </c>
      <c r="Q71" s="72">
        <f t="shared" si="7"/>
        <v>44</v>
      </c>
      <c r="R71" s="85">
        <v>0.6637501</v>
      </c>
      <c r="S71" s="72">
        <f t="shared" si="8"/>
        <v>33.62499</v>
      </c>
      <c r="T71" s="77">
        <f t="shared" si="9"/>
        <v>0</v>
      </c>
      <c r="U71" s="77">
        <f t="shared" si="10"/>
        <v>1</v>
      </c>
      <c r="V71" s="78">
        <f t="shared" si="11"/>
        <v>0</v>
      </c>
      <c r="W71" s="78">
        <f t="shared" si="12"/>
        <v>0</v>
      </c>
      <c r="X71" s="78">
        <f t="shared" si="13"/>
        <v>0</v>
      </c>
      <c r="Y71" s="78">
        <f t="shared" si="14"/>
        <v>0</v>
      </c>
      <c r="Z71" s="86">
        <v>0.8760928316</v>
      </c>
      <c r="AA71" s="87">
        <v>14.0</v>
      </c>
      <c r="AB71" s="79">
        <f t="shared" si="15"/>
        <v>10643.78571</v>
      </c>
      <c r="AC71" s="80">
        <f t="shared" si="16"/>
        <v>0.2818546033</v>
      </c>
      <c r="AD71" s="81">
        <f t="shared" si="17"/>
        <v>1</v>
      </c>
      <c r="AE71" s="88">
        <v>2.0</v>
      </c>
      <c r="AF71" s="89" t="s">
        <v>50</v>
      </c>
      <c r="AG71" s="69"/>
      <c r="AH71" s="69"/>
    </row>
    <row r="72">
      <c r="A72" s="82" t="s">
        <v>101</v>
      </c>
      <c r="B72" s="83">
        <v>97238.0</v>
      </c>
      <c r="C72" s="72">
        <f t="shared" si="1"/>
        <v>1</v>
      </c>
      <c r="D72" s="73">
        <f t="shared" si="2"/>
        <v>0</v>
      </c>
      <c r="E72" s="72">
        <f t="shared" si="3"/>
        <v>1</v>
      </c>
      <c r="F72" s="73">
        <f t="shared" si="4"/>
        <v>1</v>
      </c>
      <c r="G72" s="84">
        <v>3.3</v>
      </c>
      <c r="H72" s="84">
        <v>4.9</v>
      </c>
      <c r="I72" s="84">
        <v>1.4</v>
      </c>
      <c r="J72" s="72">
        <f t="shared" si="5"/>
        <v>6.3</v>
      </c>
      <c r="K72" s="84">
        <v>5.5</v>
      </c>
      <c r="L72" s="84">
        <v>27.8</v>
      </c>
      <c r="M72" s="75">
        <f t="shared" si="6"/>
        <v>33.3</v>
      </c>
      <c r="N72" s="84">
        <v>3.0</v>
      </c>
      <c r="O72" s="84">
        <v>21.7</v>
      </c>
      <c r="P72" s="84">
        <v>25.7</v>
      </c>
      <c r="Q72" s="72">
        <f t="shared" si="7"/>
        <v>47.4</v>
      </c>
      <c r="R72" s="85">
        <v>0.61149105</v>
      </c>
      <c r="S72" s="72">
        <f t="shared" si="8"/>
        <v>38.850895</v>
      </c>
      <c r="T72" s="77">
        <f t="shared" si="9"/>
        <v>0</v>
      </c>
      <c r="U72" s="77">
        <f t="shared" si="10"/>
        <v>0</v>
      </c>
      <c r="V72" s="78">
        <f t="shared" si="11"/>
        <v>0</v>
      </c>
      <c r="W72" s="78">
        <f t="shared" si="12"/>
        <v>1</v>
      </c>
      <c r="X72" s="78">
        <f t="shared" si="13"/>
        <v>0</v>
      </c>
      <c r="Y72" s="78">
        <f t="shared" si="14"/>
        <v>0</v>
      </c>
      <c r="Z72" s="86">
        <v>0.8093899909</v>
      </c>
      <c r="AA72" s="87">
        <v>15.0</v>
      </c>
      <c r="AB72" s="79">
        <f t="shared" si="15"/>
        <v>6482.533333</v>
      </c>
      <c r="AC72" s="80">
        <f t="shared" si="16"/>
        <v>0.4627820399</v>
      </c>
      <c r="AD72" s="81">
        <f t="shared" si="17"/>
        <v>1</v>
      </c>
      <c r="AE72" s="88">
        <v>1.0</v>
      </c>
      <c r="AF72" s="89" t="s">
        <v>26</v>
      </c>
      <c r="AG72" s="69"/>
      <c r="AH72" s="69"/>
    </row>
    <row r="73">
      <c r="A73" s="82" t="s">
        <v>52</v>
      </c>
      <c r="B73" s="83">
        <v>14865.0</v>
      </c>
      <c r="C73" s="72">
        <f t="shared" si="1"/>
        <v>3</v>
      </c>
      <c r="D73" s="73">
        <f t="shared" si="2"/>
        <v>0</v>
      </c>
      <c r="E73" s="72">
        <f t="shared" si="3"/>
        <v>2</v>
      </c>
      <c r="F73" s="73">
        <f t="shared" si="4"/>
        <v>2</v>
      </c>
      <c r="G73" s="84">
        <v>5.4</v>
      </c>
      <c r="H73" s="84">
        <v>9.6</v>
      </c>
      <c r="I73" s="84">
        <v>4.5</v>
      </c>
      <c r="J73" s="72">
        <f t="shared" si="5"/>
        <v>14.1</v>
      </c>
      <c r="K73" s="84">
        <v>9.1</v>
      </c>
      <c r="L73" s="84">
        <v>39.2</v>
      </c>
      <c r="M73" s="75">
        <f t="shared" si="6"/>
        <v>48.3</v>
      </c>
      <c r="N73" s="84">
        <v>2.8</v>
      </c>
      <c r="O73" s="84">
        <v>24.5</v>
      </c>
      <c r="P73" s="84">
        <v>30.1</v>
      </c>
      <c r="Q73" s="72">
        <f t="shared" si="7"/>
        <v>54.6</v>
      </c>
      <c r="R73" s="85">
        <v>0.44188738</v>
      </c>
      <c r="S73" s="72">
        <f t="shared" si="8"/>
        <v>55.811262</v>
      </c>
      <c r="T73" s="77">
        <f t="shared" si="9"/>
        <v>1</v>
      </c>
      <c r="U73" s="77">
        <f t="shared" si="10"/>
        <v>0</v>
      </c>
      <c r="V73" s="78">
        <f t="shared" si="11"/>
        <v>0</v>
      </c>
      <c r="W73" s="78">
        <f t="shared" si="12"/>
        <v>1</v>
      </c>
      <c r="X73" s="78">
        <f t="shared" si="13"/>
        <v>0</v>
      </c>
      <c r="Y73" s="78">
        <f t="shared" si="14"/>
        <v>1</v>
      </c>
      <c r="Z73" s="86">
        <v>0.6810785048</v>
      </c>
      <c r="AA73" s="87">
        <v>9.0</v>
      </c>
      <c r="AB73" s="79">
        <f t="shared" si="15"/>
        <v>1651.666667</v>
      </c>
      <c r="AC73" s="80">
        <f t="shared" si="16"/>
        <v>1.816347124</v>
      </c>
      <c r="AD73" s="81">
        <f t="shared" si="17"/>
        <v>0</v>
      </c>
      <c r="AE73" s="88">
        <v>1.0</v>
      </c>
      <c r="AF73" s="89" t="s">
        <v>26</v>
      </c>
      <c r="AG73" s="69"/>
      <c r="AH73" s="69"/>
    </row>
    <row r="74">
      <c r="A74" s="82" t="s">
        <v>53</v>
      </c>
      <c r="B74" s="83">
        <v>199070.0</v>
      </c>
      <c r="C74" s="72">
        <f t="shared" si="1"/>
        <v>3</v>
      </c>
      <c r="D74" s="73">
        <f t="shared" si="2"/>
        <v>0</v>
      </c>
      <c r="E74" s="72">
        <f t="shared" si="3"/>
        <v>3</v>
      </c>
      <c r="F74" s="73">
        <f t="shared" si="4"/>
        <v>3</v>
      </c>
      <c r="G74" s="84">
        <v>2.3</v>
      </c>
      <c r="H74" s="84">
        <v>3.8</v>
      </c>
      <c r="I74" s="84">
        <v>0.9</v>
      </c>
      <c r="J74" s="72">
        <f t="shared" si="5"/>
        <v>4.7</v>
      </c>
      <c r="K74" s="84">
        <v>5.8</v>
      </c>
      <c r="L74" s="84">
        <v>28.0</v>
      </c>
      <c r="M74" s="75">
        <f t="shared" si="6"/>
        <v>33.8</v>
      </c>
      <c r="N74" s="84">
        <v>4.9</v>
      </c>
      <c r="O74" s="84">
        <v>26.9</v>
      </c>
      <c r="P74" s="84">
        <v>31.3</v>
      </c>
      <c r="Q74" s="72">
        <f t="shared" si="7"/>
        <v>58.2</v>
      </c>
      <c r="R74" s="85">
        <v>0.48726366</v>
      </c>
      <c r="S74" s="72">
        <f t="shared" si="8"/>
        <v>51.273634</v>
      </c>
      <c r="T74" s="77">
        <f t="shared" si="9"/>
        <v>0</v>
      </c>
      <c r="U74" s="77">
        <f t="shared" si="10"/>
        <v>0</v>
      </c>
      <c r="V74" s="78">
        <f t="shared" si="11"/>
        <v>0</v>
      </c>
      <c r="W74" s="78">
        <f t="shared" si="12"/>
        <v>1</v>
      </c>
      <c r="X74" s="78">
        <f t="shared" si="13"/>
        <v>1</v>
      </c>
      <c r="Y74" s="78">
        <f t="shared" si="14"/>
        <v>1</v>
      </c>
      <c r="Z74" s="86">
        <v>0.7082554493</v>
      </c>
      <c r="AA74" s="87">
        <v>21.0</v>
      </c>
      <c r="AB74" s="79">
        <f t="shared" si="15"/>
        <v>9479.52381</v>
      </c>
      <c r="AC74" s="80">
        <f t="shared" si="16"/>
        <v>0.3164715929</v>
      </c>
      <c r="AD74" s="81">
        <f t="shared" si="17"/>
        <v>1</v>
      </c>
      <c r="AE74" s="88">
        <v>1.0</v>
      </c>
      <c r="AF74" s="89" t="s">
        <v>26</v>
      </c>
      <c r="AG74" s="69"/>
      <c r="AH74" s="69"/>
    </row>
    <row r="75">
      <c r="A75" s="82" t="s">
        <v>48</v>
      </c>
      <c r="B75" s="83">
        <v>161075.0</v>
      </c>
      <c r="C75" s="72">
        <f t="shared" si="1"/>
        <v>3</v>
      </c>
      <c r="D75" s="73">
        <f t="shared" si="2"/>
        <v>0</v>
      </c>
      <c r="E75" s="72">
        <f t="shared" si="3"/>
        <v>3</v>
      </c>
      <c r="F75" s="73">
        <f t="shared" si="4"/>
        <v>3</v>
      </c>
      <c r="G75" s="84">
        <v>6.8</v>
      </c>
      <c r="H75" s="84">
        <v>9.7</v>
      </c>
      <c r="I75" s="84">
        <v>4.3</v>
      </c>
      <c r="J75" s="72">
        <f t="shared" si="5"/>
        <v>14</v>
      </c>
      <c r="K75" s="84">
        <v>8.0</v>
      </c>
      <c r="L75" s="84">
        <v>27.9</v>
      </c>
      <c r="M75" s="75">
        <f t="shared" si="6"/>
        <v>35.9</v>
      </c>
      <c r="N75" s="84">
        <v>4.6</v>
      </c>
      <c r="O75" s="84">
        <v>25.8</v>
      </c>
      <c r="P75" s="84">
        <v>32.1</v>
      </c>
      <c r="Q75" s="72">
        <f t="shared" si="7"/>
        <v>57.9</v>
      </c>
      <c r="R75" s="85">
        <v>0.53289841</v>
      </c>
      <c r="S75" s="72">
        <f t="shared" si="8"/>
        <v>46.710159</v>
      </c>
      <c r="T75" s="77">
        <f t="shared" si="9"/>
        <v>0</v>
      </c>
      <c r="U75" s="77">
        <f t="shared" si="10"/>
        <v>0</v>
      </c>
      <c r="V75" s="78">
        <f t="shared" si="11"/>
        <v>0</v>
      </c>
      <c r="W75" s="78">
        <f t="shared" si="12"/>
        <v>1</v>
      </c>
      <c r="X75" s="78">
        <f t="shared" si="13"/>
        <v>1</v>
      </c>
      <c r="Y75" s="78">
        <f t="shared" si="14"/>
        <v>1</v>
      </c>
      <c r="Z75" s="86">
        <v>0.7675577981</v>
      </c>
      <c r="AA75" s="87">
        <v>16.0</v>
      </c>
      <c r="AB75" s="79">
        <f t="shared" si="15"/>
        <v>10067.1875</v>
      </c>
      <c r="AC75" s="80">
        <f t="shared" si="16"/>
        <v>0.2979978271</v>
      </c>
      <c r="AD75" s="81">
        <f t="shared" si="17"/>
        <v>1</v>
      </c>
      <c r="AE75" s="88">
        <v>3.0</v>
      </c>
      <c r="AF75" s="89" t="s">
        <v>46</v>
      </c>
      <c r="AG75" s="69"/>
      <c r="AH75" s="69"/>
    </row>
    <row r="76">
      <c r="A76" s="82" t="s">
        <v>78</v>
      </c>
      <c r="B76" s="83">
        <v>36649.0</v>
      </c>
      <c r="C76" s="72">
        <f t="shared" si="1"/>
        <v>2</v>
      </c>
      <c r="D76" s="73">
        <f t="shared" si="2"/>
        <v>0</v>
      </c>
      <c r="E76" s="72">
        <f t="shared" si="3"/>
        <v>2</v>
      </c>
      <c r="F76" s="73">
        <f t="shared" si="4"/>
        <v>2</v>
      </c>
      <c r="G76" s="84">
        <v>4.2</v>
      </c>
      <c r="H76" s="84">
        <v>7.6</v>
      </c>
      <c r="I76" s="84">
        <v>2.3</v>
      </c>
      <c r="J76" s="72">
        <f t="shared" si="5"/>
        <v>9.9</v>
      </c>
      <c r="K76" s="84">
        <v>8.4</v>
      </c>
      <c r="L76" s="84">
        <v>34.3</v>
      </c>
      <c r="M76" s="75">
        <f t="shared" si="6"/>
        <v>42.7</v>
      </c>
      <c r="N76" s="84">
        <v>3.7</v>
      </c>
      <c r="O76" s="84">
        <v>23.4</v>
      </c>
      <c r="P76" s="84">
        <v>29.0</v>
      </c>
      <c r="Q76" s="72">
        <f t="shared" si="7"/>
        <v>52.4</v>
      </c>
      <c r="R76" s="85">
        <v>0.54351977</v>
      </c>
      <c r="S76" s="72">
        <f t="shared" si="8"/>
        <v>45.648023</v>
      </c>
      <c r="T76" s="77">
        <f t="shared" si="9"/>
        <v>0</v>
      </c>
      <c r="U76" s="77">
        <f t="shared" si="10"/>
        <v>0</v>
      </c>
      <c r="V76" s="78">
        <f t="shared" si="11"/>
        <v>0</v>
      </c>
      <c r="W76" s="78">
        <f t="shared" si="12"/>
        <v>1</v>
      </c>
      <c r="X76" s="78">
        <f t="shared" si="13"/>
        <v>0</v>
      </c>
      <c r="Y76" s="78">
        <f t="shared" si="14"/>
        <v>1</v>
      </c>
      <c r="Z76" s="86">
        <v>0.7865109457</v>
      </c>
      <c r="AA76" s="87">
        <v>8.0</v>
      </c>
      <c r="AB76" s="79">
        <f t="shared" si="15"/>
        <v>4581.125</v>
      </c>
      <c r="AC76" s="80">
        <f t="shared" si="16"/>
        <v>0.6548609785</v>
      </c>
      <c r="AD76" s="81">
        <f t="shared" si="17"/>
        <v>0</v>
      </c>
      <c r="AE76" s="88">
        <v>5.0</v>
      </c>
      <c r="AF76" s="89" t="s">
        <v>79</v>
      </c>
      <c r="AG76" s="69"/>
      <c r="AH76" s="69"/>
    </row>
    <row r="77">
      <c r="A77" s="82" t="s">
        <v>67</v>
      </c>
      <c r="B77" s="83">
        <v>9805.0</v>
      </c>
      <c r="C77" s="72">
        <f t="shared" si="1"/>
        <v>2</v>
      </c>
      <c r="D77" s="73">
        <f t="shared" si="2"/>
        <v>0</v>
      </c>
      <c r="E77" s="72">
        <f t="shared" si="3"/>
        <v>2</v>
      </c>
      <c r="F77" s="73">
        <f t="shared" si="4"/>
        <v>2</v>
      </c>
      <c r="G77" s="84">
        <v>5.1</v>
      </c>
      <c r="H77" s="84">
        <v>8.1</v>
      </c>
      <c r="I77" s="84">
        <v>3.0</v>
      </c>
      <c r="J77" s="72">
        <f t="shared" si="5"/>
        <v>11.1</v>
      </c>
      <c r="K77" s="84">
        <v>6.8</v>
      </c>
      <c r="L77" s="84">
        <v>29.2</v>
      </c>
      <c r="M77" s="75">
        <f t="shared" si="6"/>
        <v>36</v>
      </c>
      <c r="N77" s="84">
        <v>2.4</v>
      </c>
      <c r="O77" s="84">
        <v>28.3</v>
      </c>
      <c r="P77" s="84">
        <v>27.5</v>
      </c>
      <c r="Q77" s="72">
        <f t="shared" si="7"/>
        <v>55.8</v>
      </c>
      <c r="R77" s="85">
        <v>0.53233195</v>
      </c>
      <c r="S77" s="72">
        <f t="shared" si="8"/>
        <v>46.766805</v>
      </c>
      <c r="T77" s="77">
        <f t="shared" si="9"/>
        <v>0</v>
      </c>
      <c r="U77" s="77">
        <f t="shared" si="10"/>
        <v>0</v>
      </c>
      <c r="V77" s="78">
        <f t="shared" si="11"/>
        <v>0</v>
      </c>
      <c r="W77" s="78">
        <f t="shared" si="12"/>
        <v>1</v>
      </c>
      <c r="X77" s="78">
        <f t="shared" si="13"/>
        <v>0</v>
      </c>
      <c r="Y77" s="78">
        <f t="shared" si="14"/>
        <v>1</v>
      </c>
      <c r="Z77" s="86">
        <v>0.7715990199</v>
      </c>
      <c r="AA77" s="87">
        <v>8.0</v>
      </c>
      <c r="AB77" s="79">
        <f t="shared" si="15"/>
        <v>1225.625</v>
      </c>
      <c r="AC77" s="80">
        <f t="shared" si="16"/>
        <v>2.44773075</v>
      </c>
      <c r="AD77" s="81">
        <f t="shared" si="17"/>
        <v>0</v>
      </c>
      <c r="AE77" s="88">
        <v>7.0</v>
      </c>
      <c r="AF77" s="89" t="s">
        <v>11</v>
      </c>
      <c r="AG77" s="69"/>
      <c r="AH77" s="69"/>
    </row>
    <row r="78">
      <c r="A78" s="82" t="s">
        <v>36</v>
      </c>
      <c r="B78" s="83">
        <v>9266.0</v>
      </c>
      <c r="C78" s="72">
        <f t="shared" si="1"/>
        <v>3</v>
      </c>
      <c r="D78" s="73">
        <f t="shared" si="2"/>
        <v>0</v>
      </c>
      <c r="E78" s="72">
        <f t="shared" si="3"/>
        <v>2</v>
      </c>
      <c r="F78" s="73">
        <f t="shared" si="4"/>
        <v>2</v>
      </c>
      <c r="G78" s="84">
        <v>2.4</v>
      </c>
      <c r="H78" s="84">
        <v>5.2</v>
      </c>
      <c r="I78" s="84">
        <v>2.2</v>
      </c>
      <c r="J78" s="72">
        <f t="shared" si="5"/>
        <v>7.4</v>
      </c>
      <c r="K78" s="84">
        <v>10.3</v>
      </c>
      <c r="L78" s="84">
        <v>33.5</v>
      </c>
      <c r="M78" s="75">
        <f t="shared" si="6"/>
        <v>43.8</v>
      </c>
      <c r="N78" s="84">
        <v>2.9</v>
      </c>
      <c r="O78" s="84">
        <v>27.0</v>
      </c>
      <c r="P78" s="84">
        <v>32.8</v>
      </c>
      <c r="Q78" s="72">
        <f t="shared" si="7"/>
        <v>59.8</v>
      </c>
      <c r="R78" s="85">
        <v>0.39717002</v>
      </c>
      <c r="S78" s="72">
        <f t="shared" si="8"/>
        <v>60.282998</v>
      </c>
      <c r="T78" s="77">
        <f t="shared" si="9"/>
        <v>1</v>
      </c>
      <c r="U78" s="77">
        <f t="shared" si="10"/>
        <v>0</v>
      </c>
      <c r="V78" s="78">
        <f t="shared" si="11"/>
        <v>0</v>
      </c>
      <c r="W78" s="78">
        <f t="shared" si="12"/>
        <v>1</v>
      </c>
      <c r="X78" s="78">
        <f t="shared" si="13"/>
        <v>0</v>
      </c>
      <c r="Y78" s="78">
        <f t="shared" si="14"/>
        <v>1</v>
      </c>
      <c r="Z78" s="86">
        <v>0.6957226183</v>
      </c>
      <c r="AA78" s="87">
        <v>7.0</v>
      </c>
      <c r="AB78" s="79">
        <f t="shared" si="15"/>
        <v>1323.714286</v>
      </c>
      <c r="AC78" s="80">
        <f t="shared" si="16"/>
        <v>2.266350097</v>
      </c>
      <c r="AD78" s="81">
        <f t="shared" si="17"/>
        <v>0</v>
      </c>
      <c r="AE78" s="88">
        <v>7.0</v>
      </c>
      <c r="AF78" s="89" t="s">
        <v>11</v>
      </c>
      <c r="AG78" s="69"/>
      <c r="AH78" s="69"/>
    </row>
    <row r="79">
      <c r="A79" s="82" t="s">
        <v>42</v>
      </c>
      <c r="B79" s="83">
        <v>24664.0</v>
      </c>
      <c r="C79" s="72">
        <f t="shared" si="1"/>
        <v>3</v>
      </c>
      <c r="D79" s="73">
        <f t="shared" si="2"/>
        <v>0</v>
      </c>
      <c r="E79" s="72">
        <f t="shared" si="3"/>
        <v>2</v>
      </c>
      <c r="F79" s="73">
        <f t="shared" si="4"/>
        <v>2</v>
      </c>
      <c r="G79" s="84">
        <v>3.4</v>
      </c>
      <c r="H79" s="84">
        <v>9.2</v>
      </c>
      <c r="I79" s="84">
        <v>4.2</v>
      </c>
      <c r="J79" s="72">
        <f t="shared" si="5"/>
        <v>13.4</v>
      </c>
      <c r="K79" s="84">
        <v>13.0</v>
      </c>
      <c r="L79" s="84">
        <v>36.4</v>
      </c>
      <c r="M79" s="75">
        <f t="shared" si="6"/>
        <v>49.4</v>
      </c>
      <c r="N79" s="84">
        <v>3.1</v>
      </c>
      <c r="O79" s="84">
        <v>26.9</v>
      </c>
      <c r="P79" s="84">
        <v>36.1</v>
      </c>
      <c r="Q79" s="72">
        <f t="shared" si="7"/>
        <v>63</v>
      </c>
      <c r="R79" s="85">
        <v>0.36747664</v>
      </c>
      <c r="S79" s="72">
        <f t="shared" si="8"/>
        <v>63.252336</v>
      </c>
      <c r="T79" s="77">
        <f t="shared" si="9"/>
        <v>1</v>
      </c>
      <c r="U79" s="77">
        <f t="shared" si="10"/>
        <v>0</v>
      </c>
      <c r="V79" s="78">
        <f t="shared" si="11"/>
        <v>0</v>
      </c>
      <c r="W79" s="78">
        <f t="shared" si="12"/>
        <v>1</v>
      </c>
      <c r="X79" s="78">
        <f t="shared" si="13"/>
        <v>0</v>
      </c>
      <c r="Y79" s="78">
        <f t="shared" si="14"/>
        <v>1</v>
      </c>
      <c r="Z79" s="86">
        <v>0.6093042575</v>
      </c>
      <c r="AA79" s="87">
        <v>9.0</v>
      </c>
      <c r="AB79" s="79">
        <f t="shared" si="15"/>
        <v>2740.444444</v>
      </c>
      <c r="AC79" s="80">
        <f t="shared" si="16"/>
        <v>1.094712942</v>
      </c>
      <c r="AD79" s="81">
        <f t="shared" si="17"/>
        <v>0</v>
      </c>
      <c r="AE79" s="88">
        <v>6.0</v>
      </c>
      <c r="AF79" s="89" t="s">
        <v>13</v>
      </c>
      <c r="AG79" s="69"/>
      <c r="AH79" s="69"/>
    </row>
    <row r="80">
      <c r="A80" s="91" t="s">
        <v>30</v>
      </c>
      <c r="B80" s="83">
        <v>3259.0</v>
      </c>
      <c r="C80" s="72">
        <f t="shared" si="1"/>
        <v>3</v>
      </c>
      <c r="D80" s="73">
        <f t="shared" si="2"/>
        <v>0</v>
      </c>
      <c r="E80" s="72">
        <f t="shared" si="3"/>
        <v>2</v>
      </c>
      <c r="F80" s="73">
        <f t="shared" si="4"/>
        <v>2</v>
      </c>
      <c r="G80" s="84">
        <v>1.8</v>
      </c>
      <c r="H80" s="84">
        <v>3.6</v>
      </c>
      <c r="I80" s="84">
        <v>0.0</v>
      </c>
      <c r="J80" s="72">
        <f t="shared" si="5"/>
        <v>3.6</v>
      </c>
      <c r="K80" s="84">
        <v>8.0</v>
      </c>
      <c r="L80" s="84">
        <v>34.6</v>
      </c>
      <c r="M80" s="75">
        <f t="shared" si="6"/>
        <v>42.6</v>
      </c>
      <c r="N80" s="84">
        <v>2.0</v>
      </c>
      <c r="O80" s="84">
        <v>30.8</v>
      </c>
      <c r="P80" s="84">
        <v>30.2</v>
      </c>
      <c r="Q80" s="72">
        <f t="shared" si="7"/>
        <v>61</v>
      </c>
      <c r="R80" s="85">
        <v>0.35194324</v>
      </c>
      <c r="S80" s="72">
        <f t="shared" si="8"/>
        <v>64.805676</v>
      </c>
      <c r="T80" s="77">
        <f t="shared" si="9"/>
        <v>1</v>
      </c>
      <c r="U80" s="77">
        <f t="shared" si="10"/>
        <v>0</v>
      </c>
      <c r="V80" s="78">
        <f t="shared" si="11"/>
        <v>0</v>
      </c>
      <c r="W80" s="78">
        <f t="shared" si="12"/>
        <v>1</v>
      </c>
      <c r="X80" s="78">
        <f t="shared" si="13"/>
        <v>0</v>
      </c>
      <c r="Y80" s="78">
        <f t="shared" si="14"/>
        <v>1</v>
      </c>
      <c r="Z80" s="86">
        <v>0.6597779149</v>
      </c>
      <c r="AA80" s="87">
        <v>9.0</v>
      </c>
      <c r="AB80" s="79">
        <f t="shared" si="15"/>
        <v>362.1111111</v>
      </c>
      <c r="AC80" s="80">
        <f t="shared" si="16"/>
        <v>8.284749923</v>
      </c>
      <c r="AD80" s="81">
        <f t="shared" si="17"/>
        <v>0</v>
      </c>
      <c r="AE80" s="88">
        <v>9.0</v>
      </c>
      <c r="AF80" s="89" t="s">
        <v>15</v>
      </c>
      <c r="AG80" s="69"/>
      <c r="AH80" s="69"/>
    </row>
    <row r="81">
      <c r="A81" s="82" t="s">
        <v>84</v>
      </c>
      <c r="B81" s="83">
        <v>21627.0</v>
      </c>
      <c r="C81" s="72">
        <f t="shared" si="1"/>
        <v>2</v>
      </c>
      <c r="D81" s="73">
        <f t="shared" si="2"/>
        <v>0</v>
      </c>
      <c r="E81" s="72">
        <f t="shared" si="3"/>
        <v>2</v>
      </c>
      <c r="F81" s="73">
        <f t="shared" si="4"/>
        <v>2</v>
      </c>
      <c r="G81" s="84">
        <v>2.0</v>
      </c>
      <c r="H81" s="84">
        <v>3.0</v>
      </c>
      <c r="I81" s="84">
        <v>1.4</v>
      </c>
      <c r="J81" s="72">
        <f t="shared" si="5"/>
        <v>4.4</v>
      </c>
      <c r="K81" s="84">
        <v>7.8</v>
      </c>
      <c r="L81" s="84">
        <v>34.5</v>
      </c>
      <c r="M81" s="75">
        <f t="shared" si="6"/>
        <v>42.3</v>
      </c>
      <c r="N81" s="84">
        <v>3.2</v>
      </c>
      <c r="O81" s="84">
        <v>24.7</v>
      </c>
      <c r="P81" s="84">
        <v>31.1</v>
      </c>
      <c r="Q81" s="72">
        <f t="shared" si="7"/>
        <v>55.8</v>
      </c>
      <c r="R81" s="85">
        <v>0.50609785</v>
      </c>
      <c r="S81" s="72">
        <f t="shared" si="8"/>
        <v>49.390215</v>
      </c>
      <c r="T81" s="77">
        <f t="shared" si="9"/>
        <v>0</v>
      </c>
      <c r="U81" s="77">
        <f t="shared" si="10"/>
        <v>0</v>
      </c>
      <c r="V81" s="78">
        <f t="shared" si="11"/>
        <v>0</v>
      </c>
      <c r="W81" s="78">
        <f t="shared" si="12"/>
        <v>1</v>
      </c>
      <c r="X81" s="78">
        <f t="shared" si="13"/>
        <v>0</v>
      </c>
      <c r="Y81" s="78">
        <f t="shared" si="14"/>
        <v>1</v>
      </c>
      <c r="Z81" s="86">
        <v>0.7446437821</v>
      </c>
      <c r="AA81" s="87">
        <v>7.0</v>
      </c>
      <c r="AB81" s="79">
        <f t="shared" si="15"/>
        <v>3089.571429</v>
      </c>
      <c r="AC81" s="80">
        <f t="shared" si="16"/>
        <v>0.9710084616</v>
      </c>
      <c r="AD81" s="81">
        <f t="shared" si="17"/>
        <v>0</v>
      </c>
      <c r="AE81" s="88">
        <v>3.0</v>
      </c>
      <c r="AF81" s="89" t="s">
        <v>46</v>
      </c>
      <c r="AG81" s="69"/>
      <c r="AH81" s="69"/>
    </row>
    <row r="82">
      <c r="A82" s="82" t="s">
        <v>19</v>
      </c>
      <c r="B82" s="83">
        <v>13682.0</v>
      </c>
      <c r="C82" s="72">
        <f t="shared" si="1"/>
        <v>4</v>
      </c>
      <c r="D82" s="73">
        <f t="shared" si="2"/>
        <v>0</v>
      </c>
      <c r="E82" s="72">
        <f t="shared" si="3"/>
        <v>3</v>
      </c>
      <c r="F82" s="73">
        <f t="shared" si="4"/>
        <v>3</v>
      </c>
      <c r="G82" s="84">
        <v>0.8</v>
      </c>
      <c r="H82" s="84">
        <v>2.5</v>
      </c>
      <c r="I82" s="84">
        <v>0.5</v>
      </c>
      <c r="J82" s="72">
        <f t="shared" si="5"/>
        <v>3</v>
      </c>
      <c r="K82" s="84">
        <v>9.6</v>
      </c>
      <c r="L82" s="84">
        <v>37.2</v>
      </c>
      <c r="M82" s="75">
        <f t="shared" si="6"/>
        <v>46.8</v>
      </c>
      <c r="N82" s="84">
        <v>5.3</v>
      </c>
      <c r="O82" s="84">
        <v>27.8</v>
      </c>
      <c r="P82" s="84">
        <v>37.9</v>
      </c>
      <c r="Q82" s="72">
        <f t="shared" si="7"/>
        <v>65.7</v>
      </c>
      <c r="R82" s="85">
        <v>0.43331568</v>
      </c>
      <c r="S82" s="72">
        <f t="shared" si="8"/>
        <v>56.668432</v>
      </c>
      <c r="T82" s="77">
        <f t="shared" si="9"/>
        <v>1</v>
      </c>
      <c r="U82" s="77">
        <f t="shared" si="10"/>
        <v>0</v>
      </c>
      <c r="V82" s="78">
        <f t="shared" si="11"/>
        <v>0</v>
      </c>
      <c r="W82" s="78">
        <f t="shared" si="12"/>
        <v>1</v>
      </c>
      <c r="X82" s="78">
        <f t="shared" si="13"/>
        <v>1</v>
      </c>
      <c r="Y82" s="78">
        <f t="shared" si="14"/>
        <v>1</v>
      </c>
      <c r="Z82" s="86">
        <v>0.6932445722</v>
      </c>
      <c r="AA82" s="87">
        <v>8.0</v>
      </c>
      <c r="AB82" s="79">
        <f t="shared" si="15"/>
        <v>1710.25</v>
      </c>
      <c r="AC82" s="80">
        <f t="shared" si="16"/>
        <v>1.754129513</v>
      </c>
      <c r="AD82" s="81">
        <f t="shared" si="17"/>
        <v>0</v>
      </c>
      <c r="AE82" s="88">
        <v>7.0</v>
      </c>
      <c r="AF82" s="89" t="s">
        <v>11</v>
      </c>
      <c r="AG82" s="69"/>
      <c r="AH82" s="69"/>
    </row>
    <row r="83">
      <c r="A83" s="82" t="s">
        <v>77</v>
      </c>
      <c r="B83" s="83">
        <v>18612.0</v>
      </c>
      <c r="C83" s="72">
        <f t="shared" si="1"/>
        <v>2</v>
      </c>
      <c r="D83" s="73">
        <f t="shared" si="2"/>
        <v>0</v>
      </c>
      <c r="E83" s="72">
        <f t="shared" si="3"/>
        <v>2</v>
      </c>
      <c r="F83" s="73">
        <f t="shared" si="4"/>
        <v>2</v>
      </c>
      <c r="G83" s="84">
        <v>3.6</v>
      </c>
      <c r="H83" s="84">
        <v>5.3</v>
      </c>
      <c r="I83" s="84">
        <v>1.8</v>
      </c>
      <c r="J83" s="72">
        <f t="shared" si="5"/>
        <v>7.1</v>
      </c>
      <c r="K83" s="84">
        <v>6.9</v>
      </c>
      <c r="L83" s="84">
        <v>35.8</v>
      </c>
      <c r="M83" s="75">
        <f t="shared" si="6"/>
        <v>42.7</v>
      </c>
      <c r="N83" s="84">
        <v>3.5</v>
      </c>
      <c r="O83" s="84">
        <v>26.8</v>
      </c>
      <c r="P83" s="84">
        <v>32.2</v>
      </c>
      <c r="Q83" s="72">
        <f t="shared" si="7"/>
        <v>59</v>
      </c>
      <c r="R83" s="85">
        <v>0.52857062</v>
      </c>
      <c r="S83" s="72">
        <f t="shared" si="8"/>
        <v>47.142938</v>
      </c>
      <c r="T83" s="77">
        <f t="shared" si="9"/>
        <v>0</v>
      </c>
      <c r="U83" s="77">
        <f t="shared" si="10"/>
        <v>0</v>
      </c>
      <c r="V83" s="78">
        <f t="shared" si="11"/>
        <v>0</v>
      </c>
      <c r="W83" s="78">
        <f t="shared" si="12"/>
        <v>1</v>
      </c>
      <c r="X83" s="78">
        <f t="shared" si="13"/>
        <v>0</v>
      </c>
      <c r="Y83" s="78">
        <f t="shared" si="14"/>
        <v>1</v>
      </c>
      <c r="Z83" s="86">
        <v>0.7746566439</v>
      </c>
      <c r="AA83" s="87">
        <v>9.0</v>
      </c>
      <c r="AB83" s="79">
        <f t="shared" si="15"/>
        <v>2068</v>
      </c>
      <c r="AC83" s="80">
        <f t="shared" si="16"/>
        <v>1.450676983</v>
      </c>
      <c r="AD83" s="81">
        <f t="shared" si="17"/>
        <v>0</v>
      </c>
      <c r="AE83" s="88">
        <v>6.0</v>
      </c>
      <c r="AF83" s="89" t="s">
        <v>13</v>
      </c>
      <c r="AG83" s="69"/>
      <c r="AH83" s="69"/>
    </row>
    <row r="84">
      <c r="A84" s="82" t="s">
        <v>105</v>
      </c>
      <c r="B84" s="83">
        <v>262440.0</v>
      </c>
      <c r="C84" s="72">
        <f t="shared" si="1"/>
        <v>0</v>
      </c>
      <c r="D84" s="73">
        <f t="shared" si="2"/>
        <v>0</v>
      </c>
      <c r="E84" s="72">
        <f t="shared" si="3"/>
        <v>0</v>
      </c>
      <c r="F84" s="73">
        <f t="shared" si="4"/>
        <v>0</v>
      </c>
      <c r="G84" s="84">
        <v>6.8</v>
      </c>
      <c r="H84" s="84">
        <v>6.9</v>
      </c>
      <c r="I84" s="84">
        <v>2.5</v>
      </c>
      <c r="J84" s="72">
        <f t="shared" si="5"/>
        <v>9.4</v>
      </c>
      <c r="K84" s="84">
        <v>4.0</v>
      </c>
      <c r="L84" s="84">
        <v>21.1</v>
      </c>
      <c r="M84" s="75">
        <f t="shared" si="6"/>
        <v>25.1</v>
      </c>
      <c r="N84" s="84">
        <v>2.9</v>
      </c>
      <c r="O84" s="84">
        <v>21.5</v>
      </c>
      <c r="P84" s="84">
        <v>22.4</v>
      </c>
      <c r="Q84" s="72">
        <f t="shared" si="7"/>
        <v>43.9</v>
      </c>
      <c r="R84" s="85">
        <v>0.67892758</v>
      </c>
      <c r="S84" s="72">
        <f t="shared" si="8"/>
        <v>32.107242</v>
      </c>
      <c r="T84" s="77">
        <f t="shared" si="9"/>
        <v>0</v>
      </c>
      <c r="U84" s="77">
        <f t="shared" si="10"/>
        <v>0</v>
      </c>
      <c r="V84" s="78">
        <f t="shared" si="11"/>
        <v>0</v>
      </c>
      <c r="W84" s="78">
        <f t="shared" si="12"/>
        <v>0</v>
      </c>
      <c r="X84" s="78">
        <f t="shared" si="13"/>
        <v>0</v>
      </c>
      <c r="Y84" s="78">
        <f t="shared" si="14"/>
        <v>0</v>
      </c>
      <c r="Z84" s="86">
        <v>0.8663123467</v>
      </c>
      <c r="AA84" s="87">
        <v>19.0</v>
      </c>
      <c r="AB84" s="79">
        <f t="shared" si="15"/>
        <v>13812.63158</v>
      </c>
      <c r="AC84" s="80">
        <f t="shared" si="16"/>
        <v>0.2171925011</v>
      </c>
      <c r="AD84" s="81">
        <f t="shared" si="17"/>
        <v>1</v>
      </c>
      <c r="AE84" s="88">
        <v>1.0</v>
      </c>
      <c r="AF84" s="89" t="s">
        <v>26</v>
      </c>
      <c r="AG84" s="69"/>
      <c r="AH84" s="69"/>
    </row>
    <row r="85">
      <c r="A85" s="82" t="s">
        <v>12</v>
      </c>
      <c r="B85" s="83">
        <v>10897.0</v>
      </c>
      <c r="C85" s="72">
        <f t="shared" si="1"/>
        <v>5</v>
      </c>
      <c r="D85" s="73">
        <f t="shared" si="2"/>
        <v>2</v>
      </c>
      <c r="E85" s="72">
        <f t="shared" si="3"/>
        <v>2</v>
      </c>
      <c r="F85" s="73">
        <f t="shared" si="4"/>
        <v>4</v>
      </c>
      <c r="G85" s="84">
        <v>12.6</v>
      </c>
      <c r="H85" s="84">
        <v>21.6</v>
      </c>
      <c r="I85" s="84">
        <v>10.7</v>
      </c>
      <c r="J85" s="72">
        <f t="shared" si="5"/>
        <v>32.3</v>
      </c>
      <c r="K85" s="84">
        <v>16.6</v>
      </c>
      <c r="L85" s="84">
        <v>41.2</v>
      </c>
      <c r="M85" s="75">
        <f t="shared" si="6"/>
        <v>57.8</v>
      </c>
      <c r="N85" s="84">
        <v>2.6</v>
      </c>
      <c r="O85" s="84">
        <v>28.7</v>
      </c>
      <c r="P85" s="84">
        <v>37.7</v>
      </c>
      <c r="Q85" s="72">
        <f t="shared" si="7"/>
        <v>66.4</v>
      </c>
      <c r="R85" s="85">
        <v>0.34023286</v>
      </c>
      <c r="S85" s="72">
        <f t="shared" si="8"/>
        <v>65.976714</v>
      </c>
      <c r="T85" s="77">
        <f t="shared" si="9"/>
        <v>1</v>
      </c>
      <c r="U85" s="77">
        <f t="shared" si="10"/>
        <v>1</v>
      </c>
      <c r="V85" s="78">
        <f t="shared" si="11"/>
        <v>1</v>
      </c>
      <c r="W85" s="78">
        <f t="shared" si="12"/>
        <v>1</v>
      </c>
      <c r="X85" s="78">
        <f t="shared" si="13"/>
        <v>0</v>
      </c>
      <c r="Y85" s="78">
        <f t="shared" si="14"/>
        <v>1</v>
      </c>
      <c r="Z85" s="86">
        <v>0.6008131584</v>
      </c>
      <c r="AA85" s="87">
        <v>10.0</v>
      </c>
      <c r="AB85" s="79">
        <f t="shared" si="15"/>
        <v>1089.7</v>
      </c>
      <c r="AC85" s="80">
        <f t="shared" si="16"/>
        <v>2.753051299</v>
      </c>
      <c r="AD85" s="81">
        <f t="shared" si="17"/>
        <v>0</v>
      </c>
      <c r="AE85" s="88">
        <v>6.0</v>
      </c>
      <c r="AF85" s="89" t="s">
        <v>13</v>
      </c>
      <c r="AG85" s="69"/>
      <c r="AH85" s="69"/>
    </row>
    <row r="86">
      <c r="A86" s="82" t="s">
        <v>43</v>
      </c>
      <c r="B86" s="83">
        <v>6207.0</v>
      </c>
      <c r="C86" s="72">
        <f t="shared" si="1"/>
        <v>3</v>
      </c>
      <c r="D86" s="73">
        <f t="shared" si="2"/>
        <v>0</v>
      </c>
      <c r="E86" s="72">
        <f t="shared" si="3"/>
        <v>2</v>
      </c>
      <c r="F86" s="73">
        <f t="shared" si="4"/>
        <v>2</v>
      </c>
      <c r="G86" s="84">
        <v>0.6</v>
      </c>
      <c r="H86" s="84">
        <v>0.5</v>
      </c>
      <c r="I86" s="84">
        <v>0.0</v>
      </c>
      <c r="J86" s="72">
        <f t="shared" si="5"/>
        <v>0.5</v>
      </c>
      <c r="K86" s="84">
        <v>6.1</v>
      </c>
      <c r="L86" s="84">
        <v>29.7</v>
      </c>
      <c r="M86" s="75">
        <f t="shared" si="6"/>
        <v>35.8</v>
      </c>
      <c r="N86" s="84">
        <v>1.5</v>
      </c>
      <c r="O86" s="84">
        <v>25.5</v>
      </c>
      <c r="P86" s="84">
        <v>35.6</v>
      </c>
      <c r="Q86" s="72">
        <f t="shared" si="7"/>
        <v>61.1</v>
      </c>
      <c r="R86" s="85">
        <v>0.47354797</v>
      </c>
      <c r="S86" s="72">
        <f t="shared" si="8"/>
        <v>52.645203</v>
      </c>
      <c r="T86" s="77">
        <f t="shared" si="9"/>
        <v>1</v>
      </c>
      <c r="U86" s="77">
        <f t="shared" si="10"/>
        <v>0</v>
      </c>
      <c r="V86" s="78">
        <f t="shared" si="11"/>
        <v>0</v>
      </c>
      <c r="W86" s="78">
        <f t="shared" si="12"/>
        <v>1</v>
      </c>
      <c r="X86" s="78">
        <f t="shared" si="13"/>
        <v>0</v>
      </c>
      <c r="Y86" s="78">
        <f t="shared" si="14"/>
        <v>1</v>
      </c>
      <c r="Z86" s="86">
        <v>0.7171978644</v>
      </c>
      <c r="AA86" s="87">
        <v>10.0</v>
      </c>
      <c r="AB86" s="79">
        <f t="shared" si="15"/>
        <v>620.7</v>
      </c>
      <c r="AC86" s="80">
        <f t="shared" si="16"/>
        <v>4.833252779</v>
      </c>
      <c r="AD86" s="81">
        <f t="shared" si="17"/>
        <v>0</v>
      </c>
      <c r="AE86" s="88">
        <v>6.0</v>
      </c>
      <c r="AF86" s="89" t="s">
        <v>13</v>
      </c>
      <c r="AG86" s="69"/>
      <c r="AH86" s="69"/>
    </row>
    <row r="87">
      <c r="A87" s="82" t="s">
        <v>80</v>
      </c>
      <c r="B87" s="83">
        <v>50484.0</v>
      </c>
      <c r="C87" s="72">
        <f t="shared" si="1"/>
        <v>2</v>
      </c>
      <c r="D87" s="73">
        <f t="shared" si="2"/>
        <v>0</v>
      </c>
      <c r="E87" s="72">
        <f t="shared" si="3"/>
        <v>2</v>
      </c>
      <c r="F87" s="73">
        <f t="shared" si="4"/>
        <v>2</v>
      </c>
      <c r="G87" s="84">
        <v>3.4</v>
      </c>
      <c r="H87" s="84">
        <v>6.1</v>
      </c>
      <c r="I87" s="84">
        <v>1.7</v>
      </c>
      <c r="J87" s="72">
        <f t="shared" si="5"/>
        <v>7.8</v>
      </c>
      <c r="K87" s="84">
        <v>7.0</v>
      </c>
      <c r="L87" s="84">
        <v>27.4</v>
      </c>
      <c r="M87" s="75">
        <f t="shared" si="6"/>
        <v>34.4</v>
      </c>
      <c r="N87" s="84">
        <v>3.6</v>
      </c>
      <c r="O87" s="84">
        <v>26.3</v>
      </c>
      <c r="P87" s="84">
        <v>31.8</v>
      </c>
      <c r="Q87" s="72">
        <f t="shared" si="7"/>
        <v>58.1</v>
      </c>
      <c r="R87" s="85">
        <v>0.51754592</v>
      </c>
      <c r="S87" s="72">
        <f t="shared" si="8"/>
        <v>48.245408</v>
      </c>
      <c r="T87" s="77">
        <f t="shared" si="9"/>
        <v>0</v>
      </c>
      <c r="U87" s="77">
        <f t="shared" si="10"/>
        <v>0</v>
      </c>
      <c r="V87" s="78">
        <f t="shared" si="11"/>
        <v>0</v>
      </c>
      <c r="W87" s="78">
        <f t="shared" si="12"/>
        <v>1</v>
      </c>
      <c r="X87" s="78">
        <f t="shared" si="13"/>
        <v>0</v>
      </c>
      <c r="Y87" s="78">
        <f t="shared" si="14"/>
        <v>1</v>
      </c>
      <c r="Z87" s="86">
        <v>0.7939074599</v>
      </c>
      <c r="AA87" s="87">
        <v>11.0</v>
      </c>
      <c r="AB87" s="79">
        <f t="shared" si="15"/>
        <v>4589.454545</v>
      </c>
      <c r="AC87" s="80">
        <f t="shared" si="16"/>
        <v>0.6536724507</v>
      </c>
      <c r="AD87" s="81">
        <f t="shared" si="17"/>
        <v>0</v>
      </c>
      <c r="AE87" s="88">
        <v>4.0</v>
      </c>
      <c r="AF87" s="89" t="s">
        <v>23</v>
      </c>
      <c r="AG87" s="69"/>
      <c r="AH87" s="69"/>
    </row>
    <row r="88">
      <c r="A88" s="82" t="s">
        <v>102</v>
      </c>
      <c r="B88" s="83">
        <v>138377.0</v>
      </c>
      <c r="C88" s="72">
        <f t="shared" si="1"/>
        <v>1</v>
      </c>
      <c r="D88" s="73">
        <f t="shared" si="2"/>
        <v>0</v>
      </c>
      <c r="E88" s="72">
        <f t="shared" si="3"/>
        <v>1</v>
      </c>
      <c r="F88" s="73">
        <f t="shared" si="4"/>
        <v>1</v>
      </c>
      <c r="G88" s="84">
        <v>2.8</v>
      </c>
      <c r="H88" s="84">
        <v>4.1</v>
      </c>
      <c r="I88" s="84">
        <v>1.4</v>
      </c>
      <c r="J88" s="72">
        <f t="shared" si="5"/>
        <v>5.5</v>
      </c>
      <c r="K88" s="84">
        <v>5.5</v>
      </c>
      <c r="L88" s="84">
        <v>29.1</v>
      </c>
      <c r="M88" s="75">
        <f t="shared" si="6"/>
        <v>34.6</v>
      </c>
      <c r="N88" s="84">
        <v>3.2</v>
      </c>
      <c r="O88" s="84">
        <v>22.9</v>
      </c>
      <c r="P88" s="84">
        <v>24.8</v>
      </c>
      <c r="Q88" s="72">
        <f t="shared" si="7"/>
        <v>47.7</v>
      </c>
      <c r="R88" s="85">
        <v>0.57270835</v>
      </c>
      <c r="S88" s="72">
        <f t="shared" si="8"/>
        <v>42.729165</v>
      </c>
      <c r="T88" s="77">
        <f t="shared" si="9"/>
        <v>0</v>
      </c>
      <c r="U88" s="77">
        <f t="shared" si="10"/>
        <v>0</v>
      </c>
      <c r="V88" s="78">
        <f t="shared" si="11"/>
        <v>0</v>
      </c>
      <c r="W88" s="78">
        <f t="shared" si="12"/>
        <v>1</v>
      </c>
      <c r="X88" s="78">
        <f t="shared" si="13"/>
        <v>0</v>
      </c>
      <c r="Y88" s="78">
        <f t="shared" si="14"/>
        <v>0</v>
      </c>
      <c r="Z88" s="86">
        <v>0.8009847426</v>
      </c>
      <c r="AA88" s="87">
        <v>11.0</v>
      </c>
      <c r="AB88" s="79">
        <f t="shared" si="15"/>
        <v>12579.72727</v>
      </c>
      <c r="AC88" s="80">
        <f t="shared" si="16"/>
        <v>0.238478938</v>
      </c>
      <c r="AD88" s="81">
        <f t="shared" si="17"/>
        <v>1</v>
      </c>
      <c r="AE88" s="88">
        <v>1.0</v>
      </c>
      <c r="AF88" s="89" t="s">
        <v>26</v>
      </c>
      <c r="AG88" s="69"/>
      <c r="AH88" s="69"/>
    </row>
    <row r="89">
      <c r="A89" s="82" t="s">
        <v>59</v>
      </c>
      <c r="B89" s="83">
        <v>9709.0</v>
      </c>
      <c r="C89" s="72">
        <f t="shared" si="1"/>
        <v>2</v>
      </c>
      <c r="D89" s="73">
        <f t="shared" si="2"/>
        <v>0</v>
      </c>
      <c r="E89" s="72">
        <f t="shared" si="3"/>
        <v>2</v>
      </c>
      <c r="F89" s="73">
        <f t="shared" si="4"/>
        <v>2</v>
      </c>
      <c r="G89" s="84">
        <v>1.8</v>
      </c>
      <c r="H89" s="84">
        <v>4.0</v>
      </c>
      <c r="I89" s="84">
        <v>1.4</v>
      </c>
      <c r="J89" s="72">
        <f t="shared" si="5"/>
        <v>5.4</v>
      </c>
      <c r="K89" s="84">
        <v>8.7</v>
      </c>
      <c r="L89" s="84">
        <v>35.5</v>
      </c>
      <c r="M89" s="75">
        <f t="shared" si="6"/>
        <v>44.2</v>
      </c>
      <c r="N89" s="84">
        <v>3.0</v>
      </c>
      <c r="O89" s="84">
        <v>27.0</v>
      </c>
      <c r="P89" s="84">
        <v>35.9</v>
      </c>
      <c r="Q89" s="72">
        <f t="shared" si="7"/>
        <v>62.9</v>
      </c>
      <c r="R89" s="85">
        <v>0.49368674</v>
      </c>
      <c r="S89" s="72">
        <f t="shared" si="8"/>
        <v>50.631326</v>
      </c>
      <c r="T89" s="77">
        <f t="shared" si="9"/>
        <v>0</v>
      </c>
      <c r="U89" s="77">
        <f t="shared" si="10"/>
        <v>0</v>
      </c>
      <c r="V89" s="78">
        <f t="shared" si="11"/>
        <v>0</v>
      </c>
      <c r="W89" s="78">
        <f t="shared" si="12"/>
        <v>1</v>
      </c>
      <c r="X89" s="78">
        <f t="shared" si="13"/>
        <v>0</v>
      </c>
      <c r="Y89" s="78">
        <f t="shared" si="14"/>
        <v>1</v>
      </c>
      <c r="Z89" s="86">
        <v>0.7305645414</v>
      </c>
      <c r="AA89" s="87">
        <v>7.0</v>
      </c>
      <c r="AB89" s="79">
        <f t="shared" si="15"/>
        <v>1387</v>
      </c>
      <c r="AC89" s="80">
        <f t="shared" si="16"/>
        <v>2.162941601</v>
      </c>
      <c r="AD89" s="81">
        <f t="shared" si="17"/>
        <v>0</v>
      </c>
      <c r="AE89" s="88">
        <v>9.0</v>
      </c>
      <c r="AF89" s="89" t="s">
        <v>15</v>
      </c>
      <c r="AG89" s="69"/>
      <c r="AH89" s="69"/>
    </row>
    <row r="90">
      <c r="A90" s="92"/>
      <c r="B90" s="92"/>
      <c r="C90" s="93"/>
      <c r="D90" s="92"/>
      <c r="E90" s="93"/>
      <c r="F90" s="92"/>
      <c r="G90" s="93"/>
      <c r="H90" s="93"/>
      <c r="I90" s="93"/>
      <c r="J90" s="93"/>
      <c r="K90" s="93"/>
      <c r="L90" s="93"/>
      <c r="M90" s="84"/>
      <c r="N90" s="93"/>
      <c r="O90" s="93"/>
      <c r="P90" s="93"/>
      <c r="Q90" s="93"/>
      <c r="R90" s="93"/>
      <c r="S90" s="93"/>
      <c r="T90" s="84"/>
      <c r="U90" s="84"/>
      <c r="V90" s="93"/>
      <c r="W90" s="93"/>
      <c r="X90" s="93"/>
      <c r="Y90" s="93"/>
      <c r="Z90" s="69"/>
      <c r="AA90" s="94"/>
      <c r="AB90" s="94"/>
      <c r="AC90" s="94"/>
      <c r="AD90" s="94"/>
      <c r="AG90" s="69"/>
      <c r="AH90" s="69"/>
    </row>
    <row r="91">
      <c r="A91" s="92"/>
      <c r="B91" s="92"/>
      <c r="C91" s="93"/>
      <c r="D91" s="92"/>
      <c r="E91" s="93"/>
      <c r="F91" s="92"/>
      <c r="G91" s="93"/>
      <c r="H91" s="93"/>
      <c r="I91" s="93"/>
      <c r="J91" s="93"/>
      <c r="K91" s="93"/>
      <c r="L91" s="93"/>
      <c r="M91" s="84"/>
      <c r="N91" s="93"/>
      <c r="O91" s="93"/>
      <c r="P91" s="93"/>
      <c r="Q91" s="93"/>
      <c r="R91" s="93"/>
      <c r="S91" s="93"/>
      <c r="T91" s="84"/>
      <c r="U91" s="84"/>
      <c r="V91" s="93"/>
      <c r="W91" s="93"/>
      <c r="X91" s="93"/>
      <c r="Y91" s="93"/>
      <c r="Z91" s="69"/>
      <c r="AA91" s="94"/>
      <c r="AB91" s="94"/>
      <c r="AC91" s="94"/>
      <c r="AD91" s="94"/>
      <c r="AG91" s="69"/>
      <c r="AH91" s="69"/>
    </row>
    <row r="92">
      <c r="A92" s="92"/>
      <c r="B92" s="92"/>
      <c r="C92" s="93"/>
      <c r="D92" s="92"/>
      <c r="E92" s="93"/>
      <c r="F92" s="92"/>
      <c r="G92" s="93"/>
      <c r="H92" s="93"/>
      <c r="I92" s="93"/>
      <c r="J92" s="93"/>
      <c r="K92" s="93"/>
      <c r="L92" s="93"/>
      <c r="M92" s="84"/>
      <c r="N92" s="93"/>
      <c r="O92" s="93"/>
      <c r="P92" s="93"/>
      <c r="Q92" s="93"/>
      <c r="R92" s="93"/>
      <c r="S92" s="93"/>
      <c r="T92" s="84"/>
      <c r="U92" s="84"/>
      <c r="V92" s="93"/>
      <c r="W92" s="93"/>
      <c r="X92" s="93"/>
      <c r="Y92" s="93"/>
      <c r="Z92" s="69"/>
      <c r="AA92" s="94"/>
      <c r="AB92" s="94"/>
      <c r="AC92" s="94"/>
      <c r="AD92" s="94"/>
      <c r="AG92" s="69"/>
      <c r="AH92" s="69"/>
    </row>
    <row r="93">
      <c r="A93" s="92"/>
      <c r="B93" s="92"/>
      <c r="C93" s="93"/>
      <c r="D93" s="92"/>
      <c r="E93" s="93"/>
      <c r="F93" s="92"/>
      <c r="G93" s="93"/>
      <c r="H93" s="93"/>
      <c r="I93" s="93"/>
      <c r="J93" s="93"/>
      <c r="K93" s="93"/>
      <c r="L93" s="93"/>
      <c r="M93" s="84"/>
      <c r="N93" s="93"/>
      <c r="O93" s="93"/>
      <c r="P93" s="93"/>
      <c r="Q93" s="93"/>
      <c r="R93" s="93"/>
      <c r="S93" s="93"/>
      <c r="T93" s="84"/>
      <c r="U93" s="84"/>
      <c r="V93" s="93"/>
      <c r="W93" s="93"/>
      <c r="X93" s="93"/>
      <c r="Y93" s="93"/>
      <c r="Z93" s="69"/>
      <c r="AA93" s="94"/>
      <c r="AB93" s="94"/>
      <c r="AC93" s="94"/>
      <c r="AD93" s="94"/>
      <c r="AG93" s="69"/>
      <c r="AH93" s="69"/>
    </row>
    <row r="94">
      <c r="A94" s="92"/>
      <c r="B94" s="92"/>
      <c r="C94" s="93"/>
      <c r="D94" s="92"/>
      <c r="E94" s="93"/>
      <c r="F94" s="92"/>
      <c r="G94" s="93"/>
      <c r="H94" s="93"/>
      <c r="I94" s="93"/>
      <c r="J94" s="93"/>
      <c r="K94" s="93"/>
      <c r="L94" s="93"/>
      <c r="M94" s="84"/>
      <c r="N94" s="93"/>
      <c r="O94" s="93"/>
      <c r="P94" s="93"/>
      <c r="Q94" s="93"/>
      <c r="R94" s="93"/>
      <c r="S94" s="93"/>
      <c r="T94" s="84"/>
      <c r="U94" s="84"/>
      <c r="V94" s="93"/>
      <c r="W94" s="93"/>
      <c r="X94" s="93"/>
      <c r="Y94" s="93"/>
      <c r="Z94" s="69"/>
      <c r="AA94" s="94"/>
      <c r="AB94" s="94"/>
      <c r="AC94" s="94"/>
      <c r="AD94" s="94"/>
      <c r="AG94" s="69"/>
      <c r="AH94" s="69"/>
    </row>
    <row r="95">
      <c r="A95" s="92"/>
      <c r="B95" s="92"/>
      <c r="C95" s="93"/>
      <c r="D95" s="92"/>
      <c r="E95" s="93"/>
      <c r="F95" s="92"/>
      <c r="G95" s="93"/>
      <c r="H95" s="93"/>
      <c r="I95" s="93"/>
      <c r="J95" s="93"/>
      <c r="K95" s="93"/>
      <c r="L95" s="93"/>
      <c r="M95" s="84"/>
      <c r="N95" s="93"/>
      <c r="O95" s="93"/>
      <c r="P95" s="93"/>
      <c r="Q95" s="93"/>
      <c r="R95" s="93"/>
      <c r="S95" s="93"/>
      <c r="T95" s="84"/>
      <c r="U95" s="84"/>
      <c r="V95" s="93"/>
      <c r="W95" s="93"/>
      <c r="X95" s="93"/>
      <c r="Y95" s="93"/>
      <c r="Z95" s="69"/>
      <c r="AA95" s="94"/>
      <c r="AB95" s="94"/>
      <c r="AC95" s="94"/>
      <c r="AD95" s="94"/>
      <c r="AG95" s="69"/>
      <c r="AH95" s="69"/>
    </row>
    <row r="96">
      <c r="A96" s="92"/>
      <c r="B96" s="92"/>
      <c r="C96" s="93"/>
      <c r="D96" s="92"/>
      <c r="E96" s="93"/>
      <c r="F96" s="92"/>
      <c r="G96" s="93"/>
      <c r="H96" s="93"/>
      <c r="I96" s="93"/>
      <c r="J96" s="93"/>
      <c r="K96" s="93"/>
      <c r="L96" s="93"/>
      <c r="M96" s="84"/>
      <c r="N96" s="93"/>
      <c r="O96" s="93"/>
      <c r="P96" s="93"/>
      <c r="Q96" s="93"/>
      <c r="R96" s="93"/>
      <c r="S96" s="93"/>
      <c r="T96" s="84"/>
      <c r="U96" s="84"/>
      <c r="V96" s="93"/>
      <c r="W96" s="93"/>
      <c r="X96" s="93"/>
      <c r="Y96" s="93"/>
      <c r="Z96" s="69"/>
      <c r="AA96" s="94"/>
      <c r="AB96" s="94"/>
      <c r="AC96" s="94"/>
      <c r="AD96" s="94"/>
      <c r="AG96" s="69"/>
      <c r="AH96" s="69"/>
    </row>
    <row r="97">
      <c r="A97" s="92"/>
      <c r="B97" s="92"/>
      <c r="C97" s="93"/>
      <c r="D97" s="92"/>
      <c r="E97" s="93"/>
      <c r="F97" s="92"/>
      <c r="G97" s="93"/>
      <c r="H97" s="93"/>
      <c r="I97" s="93"/>
      <c r="J97" s="93"/>
      <c r="K97" s="93"/>
      <c r="L97" s="93"/>
      <c r="M97" s="84"/>
      <c r="N97" s="93"/>
      <c r="O97" s="93"/>
      <c r="P97" s="93"/>
      <c r="Q97" s="93"/>
      <c r="R97" s="93"/>
      <c r="S97" s="93"/>
      <c r="T97" s="84"/>
      <c r="U97" s="84"/>
      <c r="V97" s="93"/>
      <c r="W97" s="93"/>
      <c r="X97" s="93"/>
      <c r="Y97" s="93"/>
      <c r="Z97" s="69"/>
      <c r="AA97" s="94"/>
      <c r="AB97" s="94"/>
      <c r="AC97" s="94"/>
      <c r="AD97" s="94"/>
      <c r="AG97" s="69"/>
      <c r="AH97" s="69"/>
    </row>
    <row r="98">
      <c r="A98" s="92"/>
      <c r="B98" s="92"/>
      <c r="C98" s="93"/>
      <c r="D98" s="92"/>
      <c r="E98" s="93"/>
      <c r="F98" s="92"/>
      <c r="G98" s="93"/>
      <c r="H98" s="93"/>
      <c r="I98" s="93"/>
      <c r="J98" s="93"/>
      <c r="K98" s="93"/>
      <c r="L98" s="93"/>
      <c r="M98" s="84"/>
      <c r="N98" s="93"/>
      <c r="O98" s="93"/>
      <c r="P98" s="93"/>
      <c r="Q98" s="93"/>
      <c r="R98" s="93"/>
      <c r="S98" s="93"/>
      <c r="T98" s="84"/>
      <c r="U98" s="84"/>
      <c r="V98" s="93"/>
      <c r="W98" s="93"/>
      <c r="X98" s="93"/>
      <c r="Y98" s="93"/>
      <c r="Z98" s="69"/>
      <c r="AA98" s="94"/>
      <c r="AB98" s="94"/>
      <c r="AC98" s="94"/>
      <c r="AD98" s="94"/>
      <c r="AG98" s="69"/>
      <c r="AH98" s="69"/>
    </row>
    <row r="99">
      <c r="A99" s="92"/>
      <c r="B99" s="92"/>
      <c r="C99" s="93"/>
      <c r="D99" s="92"/>
      <c r="E99" s="93"/>
      <c r="F99" s="92"/>
      <c r="G99" s="93"/>
      <c r="H99" s="93"/>
      <c r="I99" s="93"/>
      <c r="J99" s="93"/>
      <c r="K99" s="93"/>
      <c r="L99" s="93"/>
      <c r="M99" s="84"/>
      <c r="N99" s="93"/>
      <c r="O99" s="93"/>
      <c r="P99" s="93"/>
      <c r="Q99" s="93"/>
      <c r="R99" s="93"/>
      <c r="S99" s="93"/>
      <c r="T99" s="84"/>
      <c r="U99" s="84"/>
      <c r="V99" s="93"/>
      <c r="W99" s="93"/>
      <c r="X99" s="93"/>
      <c r="Y99" s="93"/>
      <c r="Z99" s="69"/>
      <c r="AA99" s="94"/>
      <c r="AB99" s="94"/>
      <c r="AC99" s="94"/>
      <c r="AD99" s="94"/>
      <c r="AE99" s="69"/>
      <c r="AF99" s="69"/>
      <c r="AG99" s="69"/>
      <c r="AH99" s="69"/>
    </row>
    <row r="100">
      <c r="A100" s="92"/>
      <c r="B100" s="92"/>
      <c r="C100" s="93"/>
      <c r="D100" s="92"/>
      <c r="E100" s="93"/>
      <c r="F100" s="92"/>
      <c r="G100" s="93"/>
      <c r="H100" s="93"/>
      <c r="I100" s="93"/>
      <c r="J100" s="93"/>
      <c r="K100" s="93"/>
      <c r="L100" s="93"/>
      <c r="M100" s="84"/>
      <c r="N100" s="93"/>
      <c r="O100" s="93"/>
      <c r="P100" s="93"/>
      <c r="Q100" s="93"/>
      <c r="R100" s="93"/>
      <c r="S100" s="93"/>
      <c r="T100" s="84"/>
      <c r="U100" s="84"/>
      <c r="V100" s="93"/>
      <c r="W100" s="93"/>
      <c r="X100" s="93"/>
      <c r="Y100" s="93"/>
      <c r="Z100" s="69"/>
      <c r="AA100" s="94"/>
      <c r="AB100" s="94"/>
      <c r="AC100" s="94"/>
      <c r="AD100" s="94"/>
      <c r="AE100" s="69"/>
      <c r="AF100" s="69"/>
      <c r="AG100" s="69"/>
      <c r="AH100" s="69"/>
    </row>
    <row r="101">
      <c r="A101" s="92"/>
      <c r="B101" s="92"/>
      <c r="C101" s="93"/>
      <c r="D101" s="92"/>
      <c r="E101" s="93"/>
      <c r="F101" s="92"/>
      <c r="G101" s="93"/>
      <c r="H101" s="93"/>
      <c r="I101" s="93"/>
      <c r="J101" s="93"/>
      <c r="K101" s="93"/>
      <c r="L101" s="93"/>
      <c r="M101" s="84"/>
      <c r="N101" s="93"/>
      <c r="O101" s="93"/>
      <c r="P101" s="93"/>
      <c r="Q101" s="93"/>
      <c r="R101" s="93"/>
      <c r="S101" s="93"/>
      <c r="T101" s="84"/>
      <c r="U101" s="84"/>
      <c r="V101" s="93"/>
      <c r="W101" s="93"/>
      <c r="X101" s="93"/>
      <c r="Y101" s="93"/>
      <c r="Z101" s="69"/>
      <c r="AA101" s="94"/>
      <c r="AB101" s="94"/>
      <c r="AC101" s="94"/>
      <c r="AD101" s="94"/>
      <c r="AE101" s="69"/>
      <c r="AF101" s="69"/>
      <c r="AG101" s="69"/>
      <c r="AH101" s="69"/>
    </row>
    <row r="102">
      <c r="A102" s="95"/>
      <c r="B102" s="95"/>
      <c r="C102" s="69"/>
      <c r="D102" s="95"/>
      <c r="E102" s="69"/>
      <c r="F102" s="95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94"/>
      <c r="AB102" s="94"/>
      <c r="AC102" s="94"/>
      <c r="AD102" s="94"/>
      <c r="AE102" s="69"/>
      <c r="AF102" s="69"/>
      <c r="AG102" s="69"/>
      <c r="AH102" s="69"/>
    </row>
    <row r="103">
      <c r="A103" s="95"/>
      <c r="B103" s="95"/>
      <c r="C103" s="69"/>
      <c r="D103" s="95"/>
      <c r="E103" s="69"/>
      <c r="F103" s="95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94"/>
      <c r="AB103" s="94"/>
      <c r="AC103" s="94"/>
      <c r="AD103" s="94"/>
      <c r="AE103" s="69"/>
      <c r="AF103" s="69"/>
      <c r="AG103" s="69"/>
      <c r="AH103" s="69"/>
    </row>
    <row r="104">
      <c r="A104" s="95"/>
      <c r="B104" s="95"/>
      <c r="C104" s="69"/>
      <c r="D104" s="95"/>
      <c r="E104" s="69"/>
      <c r="F104" s="95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94"/>
      <c r="AB104" s="94"/>
      <c r="AC104" s="94"/>
      <c r="AD104" s="94"/>
      <c r="AE104" s="69"/>
      <c r="AF104" s="69"/>
      <c r="AG104" s="69"/>
      <c r="AH104" s="69"/>
    </row>
    <row r="105">
      <c r="A105" s="95"/>
      <c r="B105" s="95"/>
      <c r="C105" s="69"/>
      <c r="D105" s="95"/>
      <c r="E105" s="69"/>
      <c r="F105" s="95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94"/>
      <c r="AB105" s="94"/>
      <c r="AC105" s="94"/>
      <c r="AD105" s="94"/>
      <c r="AE105" s="69"/>
      <c r="AF105" s="69"/>
      <c r="AG105" s="69"/>
      <c r="AH105" s="69"/>
    </row>
    <row r="106">
      <c r="A106" s="95"/>
      <c r="B106" s="95"/>
      <c r="C106" s="69"/>
      <c r="D106" s="95"/>
      <c r="E106" s="69"/>
      <c r="F106" s="95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94"/>
      <c r="AB106" s="94"/>
      <c r="AC106" s="94"/>
      <c r="AD106" s="94"/>
      <c r="AE106" s="69"/>
      <c r="AF106" s="69"/>
      <c r="AG106" s="69"/>
      <c r="AH106" s="69"/>
    </row>
    <row r="107">
      <c r="A107" s="95"/>
      <c r="B107" s="95"/>
      <c r="C107" s="69"/>
      <c r="D107" s="95"/>
      <c r="E107" s="69"/>
      <c r="F107" s="96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94"/>
      <c r="AB107" s="94"/>
      <c r="AC107" s="94"/>
      <c r="AD107" s="94"/>
      <c r="AE107" s="69"/>
      <c r="AF107" s="69"/>
      <c r="AG107" s="69"/>
      <c r="AH107" s="69"/>
    </row>
    <row r="108">
      <c r="A108" s="95"/>
      <c r="B108" s="95"/>
      <c r="C108" s="69"/>
      <c r="D108" s="95"/>
      <c r="E108" s="69"/>
      <c r="F108" s="95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94"/>
      <c r="AB108" s="94"/>
      <c r="AC108" s="94"/>
      <c r="AD108" s="94"/>
      <c r="AE108" s="69"/>
      <c r="AF108" s="69"/>
      <c r="AG108" s="69"/>
      <c r="AH108" s="69"/>
    </row>
    <row r="109">
      <c r="A109" s="95"/>
      <c r="B109" s="95"/>
      <c r="C109" s="69"/>
      <c r="D109" s="95"/>
      <c r="E109" s="69"/>
      <c r="F109" s="95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94"/>
      <c r="AB109" s="94"/>
      <c r="AC109" s="94"/>
      <c r="AD109" s="94"/>
      <c r="AE109" s="69"/>
      <c r="AF109" s="69"/>
      <c r="AG109" s="69"/>
      <c r="AH109" s="69"/>
    </row>
    <row r="110">
      <c r="A110" s="95"/>
      <c r="B110" s="95"/>
      <c r="C110" s="69"/>
      <c r="D110" s="95"/>
      <c r="E110" s="69"/>
      <c r="F110" s="95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94"/>
      <c r="AB110" s="94"/>
      <c r="AC110" s="94"/>
      <c r="AD110" s="94"/>
      <c r="AE110" s="69"/>
      <c r="AF110" s="69"/>
      <c r="AG110" s="69"/>
      <c r="AH110" s="69"/>
    </row>
    <row r="111">
      <c r="A111" s="95"/>
      <c r="B111" s="95"/>
      <c r="C111" s="69"/>
      <c r="D111" s="95"/>
      <c r="E111" s="69"/>
      <c r="F111" s="95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94"/>
      <c r="AB111" s="94"/>
      <c r="AC111" s="94"/>
      <c r="AD111" s="94"/>
      <c r="AE111" s="69"/>
      <c r="AF111" s="69"/>
      <c r="AG111" s="69"/>
      <c r="AH111" s="69"/>
    </row>
    <row r="112">
      <c r="A112" s="95"/>
      <c r="B112" s="95"/>
      <c r="C112" s="69"/>
      <c r="D112" s="95"/>
      <c r="E112" s="69"/>
      <c r="F112" s="95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94"/>
      <c r="AB112" s="94"/>
      <c r="AC112" s="94"/>
      <c r="AD112" s="94"/>
      <c r="AE112" s="69"/>
      <c r="AF112" s="69"/>
      <c r="AG112" s="69"/>
      <c r="AH112" s="69"/>
    </row>
    <row r="113">
      <c r="A113" s="95"/>
      <c r="B113" s="95"/>
      <c r="C113" s="69"/>
      <c r="D113" s="95"/>
      <c r="E113" s="69"/>
      <c r="F113" s="95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94"/>
      <c r="AB113" s="94"/>
      <c r="AC113" s="94"/>
      <c r="AD113" s="94"/>
      <c r="AE113" s="69"/>
      <c r="AF113" s="69"/>
      <c r="AG113" s="69"/>
      <c r="AH113" s="69"/>
    </row>
    <row r="114">
      <c r="A114" s="95"/>
      <c r="B114" s="95"/>
      <c r="C114" s="69"/>
      <c r="D114" s="95"/>
      <c r="E114" s="69"/>
      <c r="F114" s="95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94"/>
      <c r="AB114" s="94"/>
      <c r="AC114" s="94"/>
      <c r="AD114" s="94"/>
      <c r="AE114" s="69"/>
      <c r="AF114" s="69"/>
      <c r="AG114" s="69"/>
      <c r="AH114" s="69"/>
    </row>
    <row r="115">
      <c r="A115" s="95"/>
      <c r="B115" s="95"/>
      <c r="C115" s="69"/>
      <c r="D115" s="95"/>
      <c r="E115" s="69"/>
      <c r="F115" s="95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94"/>
      <c r="AB115" s="94"/>
      <c r="AC115" s="94"/>
      <c r="AD115" s="94"/>
      <c r="AE115" s="69"/>
      <c r="AF115" s="69"/>
      <c r="AG115" s="69"/>
      <c r="AH115" s="69"/>
    </row>
    <row r="116">
      <c r="A116" s="95"/>
      <c r="B116" s="95"/>
      <c r="C116" s="69"/>
      <c r="D116" s="95"/>
      <c r="E116" s="69"/>
      <c r="F116" s="95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94"/>
      <c r="AB116" s="94"/>
      <c r="AC116" s="94"/>
      <c r="AD116" s="94"/>
      <c r="AE116" s="69"/>
      <c r="AF116" s="69"/>
      <c r="AG116" s="69"/>
      <c r="AH116" s="69"/>
    </row>
    <row r="117">
      <c r="A117" s="95"/>
      <c r="B117" s="95"/>
      <c r="C117" s="69"/>
      <c r="D117" s="95"/>
      <c r="E117" s="69"/>
      <c r="F117" s="95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94"/>
      <c r="AB117" s="94"/>
      <c r="AC117" s="94"/>
      <c r="AD117" s="94"/>
      <c r="AE117" s="69"/>
      <c r="AF117" s="69"/>
      <c r="AG117" s="69"/>
      <c r="AH117" s="69"/>
    </row>
    <row r="118">
      <c r="A118" s="95"/>
      <c r="B118" s="95"/>
      <c r="C118" s="69"/>
      <c r="D118" s="95"/>
      <c r="E118" s="69"/>
      <c r="F118" s="95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94"/>
      <c r="AB118" s="94"/>
      <c r="AC118" s="94"/>
      <c r="AD118" s="94"/>
      <c r="AE118" s="69"/>
      <c r="AF118" s="69"/>
      <c r="AG118" s="69"/>
      <c r="AH118" s="69"/>
    </row>
    <row r="119">
      <c r="A119" s="95"/>
      <c r="B119" s="95"/>
      <c r="C119" s="69"/>
      <c r="D119" s="95"/>
      <c r="E119" s="69"/>
      <c r="F119" s="95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94"/>
      <c r="AB119" s="94"/>
      <c r="AC119" s="94"/>
      <c r="AD119" s="94"/>
      <c r="AE119" s="69"/>
      <c r="AF119" s="69"/>
      <c r="AG119" s="69"/>
      <c r="AH119" s="69"/>
    </row>
    <row r="120">
      <c r="A120" s="95"/>
      <c r="B120" s="95"/>
      <c r="C120" s="69"/>
      <c r="D120" s="95"/>
      <c r="E120" s="69"/>
      <c r="F120" s="95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94"/>
      <c r="AB120" s="94"/>
      <c r="AC120" s="94"/>
      <c r="AD120" s="94"/>
      <c r="AE120" s="69"/>
      <c r="AF120" s="69"/>
      <c r="AG120" s="69"/>
      <c r="AH120" s="69"/>
    </row>
    <row r="121">
      <c r="A121" s="95"/>
      <c r="B121" s="95"/>
      <c r="C121" s="69"/>
      <c r="D121" s="95"/>
      <c r="E121" s="69"/>
      <c r="F121" s="95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94"/>
      <c r="AB121" s="94"/>
      <c r="AC121" s="94"/>
      <c r="AD121" s="94"/>
      <c r="AE121" s="69"/>
      <c r="AF121" s="69"/>
      <c r="AG121" s="69"/>
      <c r="AH121" s="69"/>
    </row>
    <row r="122">
      <c r="A122" s="95"/>
      <c r="B122" s="95"/>
      <c r="C122" s="69"/>
      <c r="D122" s="95"/>
      <c r="E122" s="69"/>
      <c r="F122" s="95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94"/>
      <c r="AB122" s="94"/>
      <c r="AC122" s="94"/>
      <c r="AD122" s="94"/>
      <c r="AE122" s="69"/>
      <c r="AF122" s="69"/>
      <c r="AG122" s="69"/>
      <c r="AH122" s="69"/>
    </row>
    <row r="123">
      <c r="A123" s="95"/>
      <c r="B123" s="95"/>
      <c r="C123" s="69"/>
      <c r="D123" s="95"/>
      <c r="E123" s="69"/>
      <c r="F123" s="95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94"/>
      <c r="AB123" s="94"/>
      <c r="AC123" s="94"/>
      <c r="AD123" s="94"/>
      <c r="AE123" s="69"/>
      <c r="AF123" s="69"/>
      <c r="AG123" s="69"/>
      <c r="AH123" s="69"/>
    </row>
    <row r="124">
      <c r="A124" s="95"/>
      <c r="B124" s="95"/>
      <c r="C124" s="69"/>
      <c r="D124" s="95"/>
      <c r="E124" s="69"/>
      <c r="F124" s="95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94"/>
      <c r="AB124" s="94"/>
      <c r="AC124" s="94"/>
      <c r="AD124" s="94"/>
      <c r="AE124" s="69"/>
      <c r="AF124" s="69"/>
      <c r="AG124" s="69"/>
      <c r="AH124" s="69"/>
    </row>
    <row r="125">
      <c r="A125" s="95"/>
      <c r="B125" s="95"/>
      <c r="C125" s="69"/>
      <c r="D125" s="95"/>
      <c r="E125" s="69"/>
      <c r="F125" s="95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94"/>
      <c r="AB125" s="94"/>
      <c r="AC125" s="94"/>
      <c r="AD125" s="94"/>
      <c r="AE125" s="69"/>
      <c r="AF125" s="69"/>
      <c r="AG125" s="69"/>
      <c r="AH125" s="69"/>
    </row>
    <row r="126">
      <c r="A126" s="95"/>
      <c r="B126" s="95"/>
      <c r="C126" s="69"/>
      <c r="D126" s="95"/>
      <c r="E126" s="69"/>
      <c r="F126" s="95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94"/>
      <c r="AB126" s="94"/>
      <c r="AC126" s="94"/>
      <c r="AD126" s="94"/>
      <c r="AE126" s="69"/>
      <c r="AF126" s="69"/>
      <c r="AG126" s="69"/>
      <c r="AH126" s="69"/>
    </row>
    <row r="127">
      <c r="A127" s="95"/>
      <c r="B127" s="95"/>
      <c r="C127" s="69"/>
      <c r="D127" s="95"/>
      <c r="E127" s="69"/>
      <c r="F127" s="95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94"/>
      <c r="AB127" s="94"/>
      <c r="AC127" s="94"/>
      <c r="AD127" s="94"/>
      <c r="AE127" s="69"/>
      <c r="AF127" s="69"/>
      <c r="AG127" s="69"/>
      <c r="AH127" s="69"/>
    </row>
    <row r="128">
      <c r="A128" s="95"/>
      <c r="B128" s="95"/>
      <c r="C128" s="69"/>
      <c r="D128" s="95"/>
      <c r="E128" s="69"/>
      <c r="F128" s="95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94"/>
      <c r="AB128" s="94"/>
      <c r="AC128" s="94"/>
      <c r="AD128" s="94"/>
      <c r="AE128" s="69"/>
      <c r="AF128" s="69"/>
      <c r="AG128" s="69"/>
      <c r="AH128" s="69"/>
    </row>
    <row r="129">
      <c r="A129" s="95"/>
      <c r="B129" s="95"/>
      <c r="C129" s="69"/>
      <c r="D129" s="95"/>
      <c r="E129" s="69"/>
      <c r="F129" s="95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94"/>
      <c r="AB129" s="94"/>
      <c r="AC129" s="94"/>
      <c r="AD129" s="94"/>
      <c r="AE129" s="69"/>
      <c r="AF129" s="69"/>
      <c r="AG129" s="69"/>
      <c r="AH129" s="69"/>
    </row>
    <row r="130">
      <c r="A130" s="95"/>
      <c r="B130" s="95"/>
      <c r="C130" s="69"/>
      <c r="D130" s="95"/>
      <c r="E130" s="69"/>
      <c r="F130" s="95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94"/>
      <c r="AB130" s="94"/>
      <c r="AC130" s="94"/>
      <c r="AD130" s="94"/>
      <c r="AE130" s="69"/>
      <c r="AF130" s="69"/>
      <c r="AG130" s="69"/>
      <c r="AH130" s="69"/>
    </row>
    <row r="131">
      <c r="A131" s="95"/>
      <c r="B131" s="95"/>
      <c r="C131" s="69"/>
      <c r="D131" s="95"/>
      <c r="E131" s="69"/>
      <c r="F131" s="95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94"/>
      <c r="AB131" s="94"/>
      <c r="AC131" s="94"/>
      <c r="AD131" s="94"/>
      <c r="AE131" s="69"/>
      <c r="AF131" s="69"/>
      <c r="AG131" s="69"/>
      <c r="AH131" s="69"/>
    </row>
    <row r="132">
      <c r="A132" s="95"/>
      <c r="B132" s="95"/>
      <c r="C132" s="69"/>
      <c r="D132" s="95"/>
      <c r="E132" s="69"/>
      <c r="F132" s="95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94"/>
      <c r="AB132" s="94"/>
      <c r="AC132" s="94"/>
      <c r="AD132" s="94"/>
      <c r="AE132" s="69"/>
      <c r="AF132" s="69"/>
      <c r="AG132" s="69"/>
      <c r="AH132" s="69"/>
    </row>
    <row r="133">
      <c r="A133" s="95"/>
      <c r="B133" s="95"/>
      <c r="C133" s="69"/>
      <c r="D133" s="95"/>
      <c r="E133" s="69"/>
      <c r="F133" s="95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94"/>
      <c r="AB133" s="94"/>
      <c r="AC133" s="94"/>
      <c r="AD133" s="94"/>
      <c r="AE133" s="69"/>
      <c r="AF133" s="69"/>
      <c r="AG133" s="69"/>
      <c r="AH133" s="69"/>
    </row>
    <row r="134">
      <c r="A134" s="95"/>
      <c r="B134" s="95"/>
      <c r="C134" s="69"/>
      <c r="D134" s="95"/>
      <c r="E134" s="69"/>
      <c r="F134" s="95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94"/>
      <c r="AB134" s="94"/>
      <c r="AC134" s="94"/>
      <c r="AD134" s="94"/>
      <c r="AE134" s="69"/>
      <c r="AF134" s="69"/>
      <c r="AG134" s="69"/>
      <c r="AH134" s="69"/>
    </row>
    <row r="135">
      <c r="A135" s="95"/>
      <c r="B135" s="95"/>
      <c r="C135" s="69"/>
      <c r="D135" s="95"/>
      <c r="E135" s="69"/>
      <c r="F135" s="95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94"/>
      <c r="AB135" s="94"/>
      <c r="AC135" s="94"/>
      <c r="AD135" s="94"/>
      <c r="AE135" s="69"/>
      <c r="AF135" s="69"/>
      <c r="AG135" s="69"/>
      <c r="AH135" s="69"/>
    </row>
    <row r="136">
      <c r="A136" s="95"/>
      <c r="B136" s="95"/>
      <c r="C136" s="69"/>
      <c r="D136" s="95"/>
      <c r="E136" s="69"/>
      <c r="F136" s="95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94"/>
      <c r="AB136" s="94"/>
      <c r="AC136" s="94"/>
      <c r="AD136" s="94"/>
      <c r="AE136" s="69"/>
      <c r="AF136" s="69"/>
      <c r="AG136" s="69"/>
      <c r="AH136" s="69"/>
    </row>
    <row r="137">
      <c r="A137" s="95"/>
      <c r="B137" s="95"/>
      <c r="C137" s="69"/>
      <c r="D137" s="95"/>
      <c r="E137" s="69"/>
      <c r="F137" s="95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94"/>
      <c r="AB137" s="94"/>
      <c r="AC137" s="94"/>
      <c r="AD137" s="94"/>
      <c r="AE137" s="69"/>
      <c r="AF137" s="69"/>
      <c r="AG137" s="69"/>
      <c r="AH137" s="69"/>
    </row>
    <row r="138">
      <c r="A138" s="95"/>
      <c r="B138" s="95"/>
      <c r="C138" s="69"/>
      <c r="D138" s="95"/>
      <c r="E138" s="69"/>
      <c r="F138" s="95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94"/>
      <c r="AB138" s="94"/>
      <c r="AC138" s="94"/>
      <c r="AD138" s="94"/>
      <c r="AE138" s="69"/>
      <c r="AF138" s="69"/>
      <c r="AG138" s="69"/>
      <c r="AH138" s="69"/>
    </row>
    <row r="139">
      <c r="A139" s="95"/>
      <c r="B139" s="95"/>
      <c r="C139" s="69"/>
      <c r="D139" s="95"/>
      <c r="E139" s="69"/>
      <c r="F139" s="95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94"/>
      <c r="AB139" s="94"/>
      <c r="AC139" s="94"/>
      <c r="AD139" s="94"/>
      <c r="AE139" s="69"/>
      <c r="AF139" s="69"/>
      <c r="AG139" s="69"/>
      <c r="AH139" s="69"/>
    </row>
    <row r="140">
      <c r="A140" s="95"/>
      <c r="B140" s="95"/>
      <c r="C140" s="69"/>
      <c r="D140" s="95"/>
      <c r="E140" s="69"/>
      <c r="F140" s="95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94"/>
      <c r="AB140" s="94"/>
      <c r="AC140" s="94"/>
      <c r="AD140" s="94"/>
      <c r="AE140" s="69"/>
      <c r="AF140" s="69"/>
      <c r="AG140" s="69"/>
      <c r="AH140" s="69"/>
    </row>
    <row r="141">
      <c r="A141" s="97"/>
      <c r="B141" s="97"/>
      <c r="C141" s="69"/>
      <c r="D141" s="97"/>
      <c r="E141" s="69"/>
      <c r="F141" s="97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94"/>
      <c r="AB141" s="94"/>
      <c r="AC141" s="94"/>
      <c r="AD141" s="94"/>
      <c r="AE141" s="69"/>
      <c r="AF141" s="69"/>
      <c r="AG141" s="69"/>
      <c r="AH141" s="69"/>
    </row>
    <row r="142">
      <c r="A142" s="97"/>
      <c r="B142" s="97"/>
      <c r="C142" s="69"/>
      <c r="D142" s="97"/>
      <c r="E142" s="69"/>
      <c r="F142" s="97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94"/>
      <c r="AB142" s="94"/>
      <c r="AC142" s="94"/>
      <c r="AD142" s="94"/>
      <c r="AE142" s="69"/>
      <c r="AF142" s="69"/>
      <c r="AG142" s="69"/>
      <c r="AH142" s="69"/>
    </row>
    <row r="143">
      <c r="A143" s="97"/>
      <c r="B143" s="97"/>
      <c r="C143" s="69"/>
      <c r="D143" s="97"/>
      <c r="E143" s="69"/>
      <c r="F143" s="97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94"/>
      <c r="AB143" s="94"/>
      <c r="AC143" s="94"/>
      <c r="AD143" s="94"/>
      <c r="AE143" s="69"/>
      <c r="AF143" s="69"/>
      <c r="AG143" s="69"/>
      <c r="AH143" s="69"/>
    </row>
    <row r="144">
      <c r="A144" s="97"/>
      <c r="B144" s="97"/>
      <c r="C144" s="69"/>
      <c r="D144" s="97"/>
      <c r="E144" s="69"/>
      <c r="F144" s="97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94"/>
      <c r="AB144" s="94"/>
      <c r="AC144" s="94"/>
      <c r="AD144" s="94"/>
      <c r="AE144" s="69"/>
      <c r="AF144" s="69"/>
      <c r="AG144" s="69"/>
      <c r="AH144" s="69"/>
    </row>
    <row r="145">
      <c r="A145" s="97"/>
      <c r="B145" s="97"/>
      <c r="C145" s="69"/>
      <c r="D145" s="97"/>
      <c r="E145" s="69"/>
      <c r="F145" s="97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94"/>
      <c r="AB145" s="94"/>
      <c r="AC145" s="94"/>
      <c r="AD145" s="94"/>
      <c r="AE145" s="69"/>
      <c r="AF145" s="69"/>
      <c r="AG145" s="69"/>
      <c r="AH145" s="69"/>
    </row>
    <row r="146">
      <c r="A146" s="97"/>
      <c r="B146" s="97"/>
      <c r="C146" s="69"/>
      <c r="D146" s="97"/>
      <c r="E146" s="69"/>
      <c r="F146" s="97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94"/>
      <c r="AB146" s="94"/>
      <c r="AC146" s="94"/>
      <c r="AD146" s="94"/>
      <c r="AE146" s="69"/>
      <c r="AF146" s="69"/>
      <c r="AG146" s="69"/>
      <c r="AH146" s="69"/>
    </row>
    <row r="147">
      <c r="A147" s="97"/>
      <c r="B147" s="97"/>
      <c r="C147" s="69"/>
      <c r="D147" s="97"/>
      <c r="E147" s="69"/>
      <c r="F147" s="97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94"/>
      <c r="AB147" s="94"/>
      <c r="AC147" s="94"/>
      <c r="AD147" s="94"/>
      <c r="AE147" s="69"/>
      <c r="AF147" s="69"/>
      <c r="AG147" s="69"/>
      <c r="AH147" s="69"/>
    </row>
    <row r="148">
      <c r="A148" s="97"/>
      <c r="B148" s="97"/>
      <c r="C148" s="69"/>
      <c r="D148" s="97"/>
      <c r="E148" s="69"/>
      <c r="F148" s="97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94"/>
      <c r="AB148" s="94"/>
      <c r="AC148" s="94"/>
      <c r="AD148" s="94"/>
      <c r="AE148" s="69"/>
      <c r="AF148" s="69"/>
      <c r="AG148" s="69"/>
      <c r="AH148" s="69"/>
    </row>
    <row r="149">
      <c r="A149" s="97"/>
      <c r="B149" s="97"/>
      <c r="C149" s="69"/>
      <c r="D149" s="97"/>
      <c r="E149" s="69"/>
      <c r="F149" s="97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94"/>
      <c r="AB149" s="94"/>
      <c r="AC149" s="94"/>
      <c r="AD149" s="94"/>
      <c r="AE149" s="69"/>
      <c r="AF149" s="69"/>
      <c r="AG149" s="69"/>
      <c r="AH149" s="69"/>
    </row>
    <row r="150">
      <c r="A150" s="97"/>
      <c r="B150" s="97"/>
      <c r="C150" s="69"/>
      <c r="D150" s="97"/>
      <c r="E150" s="69"/>
      <c r="F150" s="97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94"/>
      <c r="AB150" s="94"/>
      <c r="AC150" s="94"/>
      <c r="AD150" s="94"/>
      <c r="AE150" s="69"/>
      <c r="AF150" s="69"/>
      <c r="AG150" s="69"/>
      <c r="AH150" s="69"/>
    </row>
    <row r="151">
      <c r="A151" s="97"/>
      <c r="B151" s="97"/>
      <c r="C151" s="69"/>
      <c r="D151" s="97"/>
      <c r="E151" s="69"/>
      <c r="F151" s="97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94"/>
      <c r="AB151" s="94"/>
      <c r="AC151" s="94"/>
      <c r="AD151" s="94"/>
      <c r="AE151" s="69"/>
      <c r="AF151" s="69"/>
      <c r="AG151" s="69"/>
      <c r="AH151" s="69"/>
    </row>
    <row r="152">
      <c r="A152" s="97"/>
      <c r="B152" s="97"/>
      <c r="C152" s="69"/>
      <c r="D152" s="97"/>
      <c r="E152" s="69"/>
      <c r="F152" s="97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94"/>
      <c r="AB152" s="94"/>
      <c r="AC152" s="94"/>
      <c r="AD152" s="94"/>
      <c r="AE152" s="69"/>
      <c r="AF152" s="69"/>
      <c r="AG152" s="69"/>
      <c r="AH152" s="69"/>
    </row>
    <row r="153">
      <c r="A153" s="97"/>
      <c r="B153" s="97"/>
      <c r="C153" s="69"/>
      <c r="D153" s="97"/>
      <c r="E153" s="69"/>
      <c r="F153" s="97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94"/>
      <c r="AB153" s="94"/>
      <c r="AC153" s="94"/>
      <c r="AD153" s="94"/>
      <c r="AE153" s="69"/>
      <c r="AF153" s="69"/>
      <c r="AG153" s="69"/>
      <c r="AH153" s="69"/>
    </row>
    <row r="154">
      <c r="A154" s="97"/>
      <c r="B154" s="97"/>
      <c r="C154" s="69"/>
      <c r="D154" s="97"/>
      <c r="E154" s="69"/>
      <c r="F154" s="97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94"/>
      <c r="AB154" s="94"/>
      <c r="AC154" s="94"/>
      <c r="AD154" s="94"/>
      <c r="AE154" s="69"/>
      <c r="AF154" s="69"/>
      <c r="AG154" s="69"/>
      <c r="AH154" s="69"/>
    </row>
    <row r="155">
      <c r="A155" s="97"/>
      <c r="B155" s="97"/>
      <c r="C155" s="69"/>
      <c r="D155" s="97"/>
      <c r="E155" s="69"/>
      <c r="F155" s="97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94"/>
      <c r="AB155" s="94"/>
      <c r="AC155" s="94"/>
      <c r="AD155" s="94"/>
      <c r="AE155" s="69"/>
      <c r="AF155" s="69"/>
      <c r="AG155" s="69"/>
      <c r="AH155" s="69"/>
    </row>
    <row r="156">
      <c r="A156" s="97"/>
      <c r="B156" s="97"/>
      <c r="C156" s="69"/>
      <c r="D156" s="97"/>
      <c r="E156" s="69"/>
      <c r="F156" s="97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94"/>
      <c r="AB156" s="94"/>
      <c r="AC156" s="94"/>
      <c r="AD156" s="94"/>
      <c r="AE156" s="69"/>
      <c r="AF156" s="69"/>
      <c r="AG156" s="69"/>
      <c r="AH156" s="69"/>
    </row>
    <row r="157">
      <c r="A157" s="97"/>
      <c r="B157" s="97"/>
      <c r="C157" s="69"/>
      <c r="D157" s="97"/>
      <c r="E157" s="69"/>
      <c r="F157" s="97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94"/>
      <c r="AB157" s="94"/>
      <c r="AC157" s="94"/>
      <c r="AD157" s="94"/>
      <c r="AE157" s="69"/>
      <c r="AF157" s="69"/>
      <c r="AG157" s="69"/>
      <c r="AH157" s="69"/>
    </row>
    <row r="158">
      <c r="A158" s="97"/>
      <c r="B158" s="97"/>
      <c r="C158" s="69"/>
      <c r="D158" s="97"/>
      <c r="E158" s="69"/>
      <c r="F158" s="97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94"/>
      <c r="AB158" s="94"/>
      <c r="AC158" s="94"/>
      <c r="AD158" s="94"/>
      <c r="AE158" s="69"/>
      <c r="AF158" s="69"/>
      <c r="AG158" s="69"/>
      <c r="AH158" s="69"/>
    </row>
    <row r="159">
      <c r="A159" s="97"/>
      <c r="B159" s="97"/>
      <c r="C159" s="69"/>
      <c r="D159" s="97"/>
      <c r="E159" s="69"/>
      <c r="F159" s="97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94"/>
      <c r="AB159" s="94"/>
      <c r="AC159" s="94"/>
      <c r="AD159" s="94"/>
      <c r="AE159" s="69"/>
      <c r="AF159" s="69"/>
      <c r="AG159" s="69"/>
      <c r="AH159" s="69"/>
    </row>
    <row r="160">
      <c r="A160" s="97"/>
      <c r="B160" s="97"/>
      <c r="C160" s="69"/>
      <c r="D160" s="97"/>
      <c r="E160" s="69"/>
      <c r="F160" s="97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94"/>
      <c r="AB160" s="94"/>
      <c r="AC160" s="94"/>
      <c r="AD160" s="94"/>
      <c r="AE160" s="69"/>
      <c r="AF160" s="69"/>
      <c r="AG160" s="69"/>
      <c r="AH160" s="69"/>
    </row>
    <row r="161">
      <c r="A161" s="97"/>
      <c r="B161" s="97"/>
      <c r="C161" s="69"/>
      <c r="D161" s="97"/>
      <c r="E161" s="69"/>
      <c r="F161" s="97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94"/>
      <c r="AB161" s="94"/>
      <c r="AC161" s="94"/>
      <c r="AD161" s="94"/>
      <c r="AE161" s="69"/>
      <c r="AF161" s="69"/>
      <c r="AG161" s="69"/>
      <c r="AH161" s="69"/>
    </row>
    <row r="162">
      <c r="A162" s="97"/>
      <c r="B162" s="97"/>
      <c r="C162" s="69"/>
      <c r="D162" s="97"/>
      <c r="E162" s="69"/>
      <c r="F162" s="97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94"/>
      <c r="AB162" s="94"/>
      <c r="AC162" s="94"/>
      <c r="AD162" s="94"/>
      <c r="AE162" s="69"/>
      <c r="AF162" s="69"/>
      <c r="AG162" s="69"/>
      <c r="AH162" s="69"/>
    </row>
    <row r="163">
      <c r="A163" s="97"/>
      <c r="B163" s="97"/>
      <c r="C163" s="69"/>
      <c r="D163" s="97"/>
      <c r="E163" s="69"/>
      <c r="F163" s="97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94"/>
      <c r="AB163" s="94"/>
      <c r="AC163" s="94"/>
      <c r="AD163" s="94"/>
      <c r="AE163" s="69"/>
      <c r="AF163" s="69"/>
      <c r="AG163" s="69"/>
      <c r="AH163" s="69"/>
    </row>
    <row r="164">
      <c r="A164" s="97"/>
      <c r="B164" s="97"/>
      <c r="C164" s="69"/>
      <c r="D164" s="97"/>
      <c r="E164" s="69"/>
      <c r="F164" s="97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94"/>
      <c r="AB164" s="94"/>
      <c r="AC164" s="94"/>
      <c r="AD164" s="94"/>
      <c r="AE164" s="69"/>
      <c r="AF164" s="69"/>
      <c r="AG164" s="69"/>
      <c r="AH164" s="69"/>
    </row>
    <row r="165">
      <c r="A165" s="97"/>
      <c r="B165" s="97"/>
      <c r="C165" s="69"/>
      <c r="D165" s="97"/>
      <c r="E165" s="69"/>
      <c r="F165" s="97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94"/>
      <c r="AB165" s="94"/>
      <c r="AC165" s="94"/>
      <c r="AD165" s="94"/>
      <c r="AE165" s="69"/>
      <c r="AF165" s="69"/>
      <c r="AG165" s="69"/>
      <c r="AH165" s="69"/>
    </row>
    <row r="166">
      <c r="A166" s="97"/>
      <c r="B166" s="97"/>
      <c r="C166" s="69"/>
      <c r="D166" s="97"/>
      <c r="E166" s="69"/>
      <c r="F166" s="97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94"/>
      <c r="AB166" s="94"/>
      <c r="AC166" s="94"/>
      <c r="AD166" s="94"/>
      <c r="AE166" s="69"/>
      <c r="AF166" s="69"/>
      <c r="AG166" s="69"/>
      <c r="AH166" s="69"/>
    </row>
    <row r="167">
      <c r="A167" s="97"/>
      <c r="B167" s="97"/>
      <c r="C167" s="69"/>
      <c r="D167" s="97"/>
      <c r="E167" s="69"/>
      <c r="F167" s="97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94"/>
      <c r="AB167" s="94"/>
      <c r="AC167" s="94"/>
      <c r="AD167" s="94"/>
      <c r="AE167" s="69"/>
      <c r="AF167" s="69"/>
      <c r="AG167" s="69"/>
      <c r="AH167" s="69"/>
    </row>
    <row r="168">
      <c r="A168" s="97"/>
      <c r="B168" s="97"/>
      <c r="C168" s="69"/>
      <c r="D168" s="97"/>
      <c r="E168" s="69"/>
      <c r="F168" s="97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94"/>
      <c r="AB168" s="94"/>
      <c r="AC168" s="94"/>
      <c r="AD168" s="94"/>
      <c r="AE168" s="69"/>
      <c r="AF168" s="69"/>
      <c r="AG168" s="69"/>
      <c r="AH168" s="69"/>
    </row>
    <row r="169">
      <c r="A169" s="97"/>
      <c r="B169" s="97"/>
      <c r="C169" s="69"/>
      <c r="D169" s="97"/>
      <c r="E169" s="69"/>
      <c r="F169" s="97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94"/>
      <c r="AB169" s="94"/>
      <c r="AC169" s="94"/>
      <c r="AD169" s="94"/>
      <c r="AE169" s="69"/>
      <c r="AF169" s="69"/>
      <c r="AG169" s="69"/>
      <c r="AH169" s="69"/>
    </row>
    <row r="170">
      <c r="A170" s="97"/>
      <c r="B170" s="97"/>
      <c r="C170" s="69"/>
      <c r="D170" s="97"/>
      <c r="E170" s="69"/>
      <c r="F170" s="97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94"/>
      <c r="AB170" s="94"/>
      <c r="AC170" s="94"/>
      <c r="AD170" s="94"/>
      <c r="AE170" s="69"/>
      <c r="AF170" s="69"/>
      <c r="AG170" s="69"/>
      <c r="AH170" s="69"/>
    </row>
    <row r="171">
      <c r="A171" s="97"/>
      <c r="B171" s="97"/>
      <c r="C171" s="69"/>
      <c r="D171" s="97"/>
      <c r="E171" s="69"/>
      <c r="F171" s="97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94"/>
      <c r="AB171" s="94"/>
      <c r="AC171" s="94"/>
      <c r="AD171" s="94"/>
      <c r="AE171" s="69"/>
      <c r="AF171" s="69"/>
      <c r="AG171" s="69"/>
      <c r="AH171" s="69"/>
    </row>
    <row r="172">
      <c r="A172" s="97"/>
      <c r="B172" s="97"/>
      <c r="C172" s="69"/>
      <c r="D172" s="97"/>
      <c r="E172" s="69"/>
      <c r="F172" s="97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94"/>
      <c r="AB172" s="94"/>
      <c r="AC172" s="94"/>
      <c r="AD172" s="94"/>
      <c r="AE172" s="69"/>
      <c r="AF172" s="69"/>
      <c r="AG172" s="69"/>
      <c r="AH172" s="69"/>
    </row>
    <row r="173">
      <c r="A173" s="97"/>
      <c r="B173" s="97"/>
      <c r="C173" s="69"/>
      <c r="D173" s="97"/>
      <c r="E173" s="69"/>
      <c r="F173" s="97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94"/>
      <c r="AB173" s="94"/>
      <c r="AC173" s="94"/>
      <c r="AD173" s="94"/>
      <c r="AE173" s="69"/>
      <c r="AF173" s="69"/>
      <c r="AG173" s="69"/>
      <c r="AH173" s="69"/>
    </row>
    <row r="174">
      <c r="A174" s="97"/>
      <c r="B174" s="97"/>
      <c r="C174" s="69"/>
      <c r="D174" s="97"/>
      <c r="E174" s="69"/>
      <c r="F174" s="97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94"/>
      <c r="AB174" s="94"/>
      <c r="AC174" s="94"/>
      <c r="AD174" s="94"/>
      <c r="AE174" s="69"/>
      <c r="AF174" s="69"/>
      <c r="AG174" s="69"/>
      <c r="AH174" s="69"/>
    </row>
    <row r="175">
      <c r="A175" s="97"/>
      <c r="B175" s="97"/>
      <c r="C175" s="69"/>
      <c r="D175" s="97"/>
      <c r="E175" s="69"/>
      <c r="F175" s="97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94"/>
      <c r="AB175" s="94"/>
      <c r="AC175" s="94"/>
      <c r="AD175" s="94"/>
      <c r="AE175" s="69"/>
      <c r="AF175" s="69"/>
      <c r="AG175" s="69"/>
      <c r="AH175" s="69"/>
    </row>
    <row r="176">
      <c r="A176" s="97"/>
      <c r="B176" s="97"/>
      <c r="C176" s="69"/>
      <c r="D176" s="97"/>
      <c r="E176" s="69"/>
      <c r="F176" s="97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94"/>
      <c r="AB176" s="94"/>
      <c r="AC176" s="94"/>
      <c r="AD176" s="94"/>
      <c r="AE176" s="69"/>
      <c r="AF176" s="69"/>
      <c r="AG176" s="69"/>
      <c r="AH176" s="69"/>
    </row>
    <row r="177">
      <c r="A177" s="97"/>
      <c r="B177" s="97"/>
      <c r="C177" s="69"/>
      <c r="D177" s="97"/>
      <c r="E177" s="69"/>
      <c r="F177" s="97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94"/>
      <c r="AB177" s="94"/>
      <c r="AC177" s="94"/>
      <c r="AD177" s="94"/>
      <c r="AE177" s="69"/>
      <c r="AF177" s="69"/>
      <c r="AG177" s="69"/>
      <c r="AH177" s="69"/>
    </row>
    <row r="178">
      <c r="A178" s="97"/>
      <c r="B178" s="97"/>
      <c r="C178" s="69"/>
      <c r="D178" s="97"/>
      <c r="E178" s="69"/>
      <c r="F178" s="97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94"/>
      <c r="AB178" s="94"/>
      <c r="AC178" s="94"/>
      <c r="AD178" s="94"/>
      <c r="AE178" s="69"/>
      <c r="AF178" s="69"/>
      <c r="AG178" s="69"/>
      <c r="AH178" s="69"/>
    </row>
    <row r="179">
      <c r="A179" s="97"/>
      <c r="B179" s="97"/>
      <c r="C179" s="69"/>
      <c r="D179" s="97"/>
      <c r="E179" s="69"/>
      <c r="F179" s="97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94"/>
      <c r="AB179" s="94"/>
      <c r="AC179" s="94"/>
      <c r="AD179" s="94"/>
      <c r="AE179" s="69"/>
      <c r="AF179" s="69"/>
      <c r="AG179" s="69"/>
      <c r="AH179" s="69"/>
    </row>
    <row r="180">
      <c r="A180" s="97"/>
      <c r="B180" s="97"/>
      <c r="C180" s="69"/>
      <c r="D180" s="97"/>
      <c r="E180" s="69"/>
      <c r="F180" s="97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94"/>
      <c r="AB180" s="94"/>
      <c r="AC180" s="94"/>
      <c r="AD180" s="94"/>
      <c r="AE180" s="69"/>
      <c r="AF180" s="69"/>
      <c r="AG180" s="69"/>
      <c r="AH180" s="69"/>
    </row>
    <row r="181">
      <c r="A181" s="97"/>
      <c r="B181" s="97"/>
      <c r="C181" s="69"/>
      <c r="D181" s="97"/>
      <c r="E181" s="69"/>
      <c r="F181" s="97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94"/>
      <c r="AB181" s="94"/>
      <c r="AC181" s="94"/>
      <c r="AD181" s="94"/>
      <c r="AE181" s="69"/>
      <c r="AF181" s="69"/>
      <c r="AG181" s="69"/>
      <c r="AH181" s="69"/>
    </row>
    <row r="182">
      <c r="A182" s="97"/>
      <c r="B182" s="97"/>
      <c r="C182" s="69"/>
      <c r="D182" s="97"/>
      <c r="E182" s="69"/>
      <c r="F182" s="97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94"/>
      <c r="AB182" s="94"/>
      <c r="AC182" s="94"/>
      <c r="AD182" s="94"/>
      <c r="AE182" s="69"/>
      <c r="AF182" s="69"/>
      <c r="AG182" s="69"/>
      <c r="AH182" s="69"/>
    </row>
    <row r="183">
      <c r="A183" s="97"/>
      <c r="B183" s="97"/>
      <c r="C183" s="69"/>
      <c r="D183" s="97"/>
      <c r="E183" s="69"/>
      <c r="F183" s="97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94"/>
      <c r="AB183" s="94"/>
      <c r="AC183" s="94"/>
      <c r="AD183" s="94"/>
      <c r="AE183" s="69"/>
      <c r="AF183" s="69"/>
      <c r="AG183" s="69"/>
      <c r="AH183" s="69"/>
    </row>
    <row r="184">
      <c r="A184" s="97"/>
      <c r="B184" s="97"/>
      <c r="C184" s="69"/>
      <c r="D184" s="97"/>
      <c r="E184" s="69"/>
      <c r="F184" s="97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94"/>
      <c r="AB184" s="94"/>
      <c r="AC184" s="94"/>
      <c r="AD184" s="94"/>
      <c r="AE184" s="69"/>
      <c r="AF184" s="69"/>
      <c r="AG184" s="69"/>
      <c r="AH184" s="69"/>
    </row>
    <row r="185">
      <c r="A185" s="97"/>
      <c r="B185" s="97"/>
      <c r="C185" s="69"/>
      <c r="D185" s="97"/>
      <c r="E185" s="69"/>
      <c r="F185" s="97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94"/>
      <c r="AB185" s="94"/>
      <c r="AC185" s="94"/>
      <c r="AD185" s="94"/>
      <c r="AE185" s="69"/>
      <c r="AF185" s="69"/>
      <c r="AG185" s="69"/>
      <c r="AH185" s="69"/>
    </row>
    <row r="186">
      <c r="A186" s="97"/>
      <c r="B186" s="97"/>
      <c r="C186" s="69"/>
      <c r="D186" s="97"/>
      <c r="E186" s="69"/>
      <c r="F186" s="97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94"/>
      <c r="AB186" s="94"/>
      <c r="AC186" s="94"/>
      <c r="AD186" s="94"/>
      <c r="AE186" s="69"/>
      <c r="AF186" s="69"/>
      <c r="AG186" s="69"/>
      <c r="AH186" s="69"/>
    </row>
    <row r="187">
      <c r="A187" s="97"/>
      <c r="B187" s="97"/>
      <c r="C187" s="69"/>
      <c r="D187" s="97"/>
      <c r="E187" s="69"/>
      <c r="F187" s="97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94"/>
      <c r="AB187" s="94"/>
      <c r="AC187" s="94"/>
      <c r="AD187" s="94"/>
      <c r="AE187" s="69"/>
      <c r="AF187" s="69"/>
      <c r="AG187" s="69"/>
      <c r="AH187" s="69"/>
    </row>
    <row r="188">
      <c r="A188" s="97"/>
      <c r="B188" s="97"/>
      <c r="C188" s="69"/>
      <c r="D188" s="97"/>
      <c r="E188" s="69"/>
      <c r="F188" s="97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94"/>
      <c r="AB188" s="94"/>
      <c r="AC188" s="94"/>
      <c r="AD188" s="94"/>
      <c r="AE188" s="69"/>
      <c r="AF188" s="69"/>
      <c r="AG188" s="69"/>
      <c r="AH188" s="69"/>
    </row>
    <row r="189">
      <c r="A189" s="97"/>
      <c r="B189" s="97"/>
      <c r="C189" s="69"/>
      <c r="D189" s="97"/>
      <c r="E189" s="69"/>
      <c r="F189" s="97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94"/>
      <c r="AB189" s="94"/>
      <c r="AC189" s="94"/>
      <c r="AD189" s="94"/>
      <c r="AE189" s="69"/>
      <c r="AF189" s="69"/>
      <c r="AG189" s="69"/>
      <c r="AH189" s="69"/>
    </row>
    <row r="190">
      <c r="A190" s="97"/>
      <c r="B190" s="97"/>
      <c r="C190" s="69"/>
      <c r="D190" s="97"/>
      <c r="E190" s="69"/>
      <c r="F190" s="97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94"/>
      <c r="AB190" s="94"/>
      <c r="AC190" s="94"/>
      <c r="AD190" s="94"/>
      <c r="AE190" s="69"/>
      <c r="AF190" s="69"/>
      <c r="AG190" s="69"/>
      <c r="AH190" s="69"/>
    </row>
    <row r="191">
      <c r="A191" s="97"/>
      <c r="B191" s="97"/>
      <c r="C191" s="69"/>
      <c r="D191" s="97"/>
      <c r="E191" s="69"/>
      <c r="F191" s="97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94"/>
      <c r="AB191" s="94"/>
      <c r="AC191" s="94"/>
      <c r="AD191" s="94"/>
      <c r="AE191" s="69"/>
      <c r="AF191" s="69"/>
      <c r="AG191" s="69"/>
      <c r="AH191" s="69"/>
    </row>
    <row r="192">
      <c r="A192" s="97"/>
      <c r="B192" s="97"/>
      <c r="C192" s="69"/>
      <c r="D192" s="97"/>
      <c r="E192" s="69"/>
      <c r="F192" s="97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94"/>
      <c r="AB192" s="94"/>
      <c r="AC192" s="94"/>
      <c r="AD192" s="94"/>
      <c r="AE192" s="69"/>
      <c r="AF192" s="69"/>
      <c r="AG192" s="69"/>
      <c r="AH192" s="69"/>
    </row>
    <row r="193">
      <c r="A193" s="97"/>
      <c r="B193" s="97"/>
      <c r="C193" s="69"/>
      <c r="D193" s="97"/>
      <c r="E193" s="69"/>
      <c r="F193" s="97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94"/>
      <c r="AB193" s="94"/>
      <c r="AC193" s="94"/>
      <c r="AD193" s="94"/>
      <c r="AE193" s="69"/>
      <c r="AF193" s="69"/>
      <c r="AG193" s="69"/>
      <c r="AH193" s="69"/>
    </row>
    <row r="194">
      <c r="A194" s="97"/>
      <c r="B194" s="97"/>
      <c r="C194" s="69"/>
      <c r="D194" s="97"/>
      <c r="E194" s="69"/>
      <c r="F194" s="97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94"/>
      <c r="AB194" s="94"/>
      <c r="AC194" s="94"/>
      <c r="AD194" s="94"/>
      <c r="AE194" s="69"/>
      <c r="AF194" s="69"/>
      <c r="AG194" s="69"/>
      <c r="AH194" s="69"/>
    </row>
    <row r="195">
      <c r="A195" s="97"/>
      <c r="B195" s="97"/>
      <c r="C195" s="69"/>
      <c r="D195" s="97"/>
      <c r="E195" s="69"/>
      <c r="F195" s="97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94"/>
      <c r="AB195" s="94"/>
      <c r="AC195" s="94"/>
      <c r="AD195" s="94"/>
      <c r="AE195" s="69"/>
      <c r="AF195" s="69"/>
      <c r="AG195" s="69"/>
      <c r="AH195" s="69"/>
    </row>
    <row r="196">
      <c r="A196" s="97"/>
      <c r="B196" s="97"/>
      <c r="C196" s="69"/>
      <c r="D196" s="97"/>
      <c r="E196" s="69"/>
      <c r="F196" s="97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94"/>
      <c r="AB196" s="94"/>
      <c r="AC196" s="94"/>
      <c r="AD196" s="94"/>
      <c r="AE196" s="69"/>
      <c r="AF196" s="69"/>
      <c r="AG196" s="69"/>
      <c r="AH196" s="69"/>
    </row>
    <row r="197">
      <c r="A197" s="97"/>
      <c r="B197" s="97"/>
      <c r="C197" s="69"/>
      <c r="D197" s="97"/>
      <c r="E197" s="69"/>
      <c r="F197" s="97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94"/>
      <c r="AB197" s="94"/>
      <c r="AC197" s="94"/>
      <c r="AD197" s="94"/>
      <c r="AE197" s="69"/>
      <c r="AF197" s="69"/>
      <c r="AG197" s="69"/>
      <c r="AH197" s="69"/>
    </row>
    <row r="198">
      <c r="A198" s="97"/>
      <c r="B198" s="97"/>
      <c r="C198" s="69"/>
      <c r="D198" s="97"/>
      <c r="E198" s="69"/>
      <c r="F198" s="97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94"/>
      <c r="AB198" s="94"/>
      <c r="AC198" s="94"/>
      <c r="AD198" s="94"/>
      <c r="AE198" s="69"/>
      <c r="AF198" s="69"/>
      <c r="AG198" s="69"/>
      <c r="AH198" s="69"/>
    </row>
    <row r="199">
      <c r="A199" s="97"/>
      <c r="B199" s="97"/>
      <c r="C199" s="69"/>
      <c r="D199" s="97"/>
      <c r="E199" s="69"/>
      <c r="F199" s="97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94"/>
      <c r="AB199" s="94"/>
      <c r="AC199" s="94"/>
      <c r="AD199" s="94"/>
      <c r="AE199" s="69"/>
      <c r="AF199" s="69"/>
      <c r="AG199" s="69"/>
      <c r="AH199" s="69"/>
    </row>
    <row r="200">
      <c r="A200" s="97"/>
      <c r="B200" s="97"/>
      <c r="C200" s="69"/>
      <c r="D200" s="97"/>
      <c r="E200" s="69"/>
      <c r="F200" s="97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94"/>
      <c r="AB200" s="94"/>
      <c r="AC200" s="94"/>
      <c r="AD200" s="94"/>
      <c r="AE200" s="69"/>
      <c r="AF200" s="69"/>
      <c r="AG200" s="69"/>
      <c r="AH200" s="69"/>
    </row>
    <row r="201">
      <c r="A201" s="97"/>
      <c r="B201" s="97"/>
      <c r="C201" s="69"/>
      <c r="D201" s="97"/>
      <c r="E201" s="69"/>
      <c r="F201" s="97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94"/>
      <c r="AB201" s="94"/>
      <c r="AC201" s="94"/>
      <c r="AD201" s="94"/>
      <c r="AE201" s="69"/>
      <c r="AF201" s="69"/>
      <c r="AG201" s="69"/>
      <c r="AH201" s="69"/>
    </row>
    <row r="202">
      <c r="A202" s="97"/>
      <c r="B202" s="97"/>
      <c r="C202" s="69"/>
      <c r="D202" s="97"/>
      <c r="E202" s="69"/>
      <c r="F202" s="97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94"/>
      <c r="AB202" s="94"/>
      <c r="AC202" s="94"/>
      <c r="AD202" s="94"/>
      <c r="AE202" s="69"/>
      <c r="AF202" s="69"/>
      <c r="AG202" s="69"/>
      <c r="AH202" s="69"/>
    </row>
    <row r="203">
      <c r="A203" s="97"/>
      <c r="B203" s="97"/>
      <c r="C203" s="69"/>
      <c r="D203" s="97"/>
      <c r="E203" s="69"/>
      <c r="F203" s="97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94"/>
      <c r="AB203" s="94"/>
      <c r="AC203" s="94"/>
      <c r="AD203" s="94"/>
      <c r="AE203" s="69"/>
      <c r="AF203" s="69"/>
      <c r="AG203" s="69"/>
      <c r="AH203" s="69"/>
    </row>
    <row r="204">
      <c r="A204" s="97"/>
      <c r="B204" s="97"/>
      <c r="C204" s="69"/>
      <c r="D204" s="97"/>
      <c r="E204" s="69"/>
      <c r="F204" s="97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94"/>
      <c r="AB204" s="94"/>
      <c r="AC204" s="94"/>
      <c r="AD204" s="94"/>
      <c r="AE204" s="69"/>
      <c r="AF204" s="69"/>
      <c r="AG204" s="69"/>
      <c r="AH204" s="69"/>
    </row>
    <row r="205">
      <c r="A205" s="97"/>
      <c r="B205" s="97"/>
      <c r="C205" s="69"/>
      <c r="D205" s="97"/>
      <c r="E205" s="69"/>
      <c r="F205" s="97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94"/>
      <c r="AB205" s="94"/>
      <c r="AC205" s="94"/>
      <c r="AD205" s="94"/>
      <c r="AE205" s="69"/>
      <c r="AF205" s="69"/>
      <c r="AG205" s="69"/>
      <c r="AH205" s="69"/>
    </row>
    <row r="206">
      <c r="A206" s="97"/>
      <c r="B206" s="97"/>
      <c r="C206" s="69"/>
      <c r="D206" s="97"/>
      <c r="E206" s="69"/>
      <c r="F206" s="97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94"/>
      <c r="AB206" s="94"/>
      <c r="AC206" s="94"/>
      <c r="AD206" s="94"/>
      <c r="AE206" s="69"/>
      <c r="AF206" s="69"/>
      <c r="AG206" s="69"/>
      <c r="AH206" s="69"/>
    </row>
    <row r="207">
      <c r="A207" s="97"/>
      <c r="B207" s="97"/>
      <c r="C207" s="69"/>
      <c r="D207" s="97"/>
      <c r="E207" s="69"/>
      <c r="F207" s="97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94"/>
      <c r="AB207" s="94"/>
      <c r="AC207" s="94"/>
      <c r="AD207" s="94"/>
      <c r="AE207" s="69"/>
      <c r="AF207" s="69"/>
      <c r="AG207" s="69"/>
      <c r="AH207" s="69"/>
    </row>
    <row r="208">
      <c r="A208" s="97"/>
      <c r="B208" s="97"/>
      <c r="C208" s="69"/>
      <c r="D208" s="97"/>
      <c r="E208" s="69"/>
      <c r="F208" s="97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94"/>
      <c r="AB208" s="94"/>
      <c r="AC208" s="94"/>
      <c r="AD208" s="94"/>
      <c r="AE208" s="69"/>
      <c r="AF208" s="69"/>
      <c r="AG208" s="69"/>
      <c r="AH208" s="69"/>
    </row>
    <row r="209">
      <c r="A209" s="97"/>
      <c r="B209" s="97"/>
      <c r="C209" s="69"/>
      <c r="D209" s="97"/>
      <c r="E209" s="69"/>
      <c r="F209" s="97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94"/>
      <c r="AB209" s="94"/>
      <c r="AC209" s="94"/>
      <c r="AD209" s="94"/>
      <c r="AE209" s="69"/>
      <c r="AF209" s="69"/>
      <c r="AG209" s="69"/>
      <c r="AH209" s="69"/>
    </row>
    <row r="210">
      <c r="A210" s="97"/>
      <c r="B210" s="97"/>
      <c r="C210" s="69"/>
      <c r="D210" s="97"/>
      <c r="E210" s="69"/>
      <c r="F210" s="97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94"/>
      <c r="AB210" s="94"/>
      <c r="AC210" s="94"/>
      <c r="AD210" s="94"/>
      <c r="AE210" s="69"/>
      <c r="AF210" s="69"/>
      <c r="AG210" s="69"/>
      <c r="AH210" s="69"/>
    </row>
    <row r="211">
      <c r="A211" s="97"/>
      <c r="B211" s="97"/>
      <c r="C211" s="69"/>
      <c r="D211" s="97"/>
      <c r="E211" s="69"/>
      <c r="F211" s="97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94"/>
      <c r="AB211" s="94"/>
      <c r="AC211" s="94"/>
      <c r="AD211" s="94"/>
      <c r="AE211" s="69"/>
      <c r="AF211" s="69"/>
      <c r="AG211" s="69"/>
      <c r="AH211" s="69"/>
    </row>
    <row r="212">
      <c r="A212" s="97"/>
      <c r="B212" s="97"/>
      <c r="C212" s="69"/>
      <c r="D212" s="97"/>
      <c r="E212" s="69"/>
      <c r="F212" s="97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94"/>
      <c r="AB212" s="94"/>
      <c r="AC212" s="94"/>
      <c r="AD212" s="94"/>
      <c r="AE212" s="69"/>
      <c r="AF212" s="69"/>
      <c r="AG212" s="69"/>
      <c r="AH212" s="69"/>
    </row>
    <row r="213">
      <c r="A213" s="97"/>
      <c r="B213" s="97"/>
      <c r="C213" s="69"/>
      <c r="D213" s="97"/>
      <c r="E213" s="69"/>
      <c r="F213" s="97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94"/>
      <c r="AB213" s="94"/>
      <c r="AC213" s="94"/>
      <c r="AD213" s="94"/>
      <c r="AE213" s="69"/>
      <c r="AF213" s="69"/>
      <c r="AG213" s="69"/>
      <c r="AH213" s="69"/>
    </row>
    <row r="214">
      <c r="A214" s="97"/>
      <c r="B214" s="97"/>
      <c r="C214" s="69"/>
      <c r="D214" s="97"/>
      <c r="E214" s="69"/>
      <c r="F214" s="97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94"/>
      <c r="AB214" s="94"/>
      <c r="AC214" s="94"/>
      <c r="AD214" s="94"/>
      <c r="AE214" s="69"/>
      <c r="AF214" s="69"/>
      <c r="AG214" s="69"/>
      <c r="AH214" s="69"/>
    </row>
    <row r="215">
      <c r="A215" s="97"/>
      <c r="B215" s="97"/>
      <c r="C215" s="69"/>
      <c r="D215" s="97"/>
      <c r="E215" s="69"/>
      <c r="F215" s="97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94"/>
      <c r="AB215" s="94"/>
      <c r="AC215" s="94"/>
      <c r="AD215" s="94"/>
      <c r="AE215" s="69"/>
      <c r="AF215" s="69"/>
      <c r="AG215" s="69"/>
      <c r="AH215" s="69"/>
    </row>
    <row r="216">
      <c r="A216" s="97"/>
      <c r="B216" s="97"/>
      <c r="C216" s="69"/>
      <c r="D216" s="97"/>
      <c r="E216" s="69"/>
      <c r="F216" s="97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94"/>
      <c r="AB216" s="94"/>
      <c r="AC216" s="94"/>
      <c r="AD216" s="94"/>
      <c r="AE216" s="69"/>
      <c r="AF216" s="69"/>
      <c r="AG216" s="69"/>
      <c r="AH216" s="69"/>
    </row>
    <row r="217">
      <c r="A217" s="97"/>
      <c r="B217" s="97"/>
      <c r="C217" s="69"/>
      <c r="D217" s="97"/>
      <c r="E217" s="69"/>
      <c r="F217" s="97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94"/>
      <c r="AB217" s="94"/>
      <c r="AC217" s="94"/>
      <c r="AD217" s="94"/>
      <c r="AE217" s="69"/>
      <c r="AF217" s="69"/>
      <c r="AG217" s="69"/>
      <c r="AH217" s="69"/>
    </row>
    <row r="218">
      <c r="A218" s="97"/>
      <c r="B218" s="97"/>
      <c r="C218" s="69"/>
      <c r="D218" s="97"/>
      <c r="E218" s="69"/>
      <c r="F218" s="97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94"/>
      <c r="AB218" s="94"/>
      <c r="AC218" s="94"/>
      <c r="AD218" s="94"/>
      <c r="AE218" s="69"/>
      <c r="AF218" s="69"/>
      <c r="AG218" s="69"/>
      <c r="AH218" s="69"/>
    </row>
    <row r="219">
      <c r="A219" s="97"/>
      <c r="B219" s="97"/>
      <c r="C219" s="69"/>
      <c r="D219" s="97"/>
      <c r="E219" s="69"/>
      <c r="F219" s="97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94"/>
      <c r="AB219" s="94"/>
      <c r="AC219" s="94"/>
      <c r="AD219" s="94"/>
      <c r="AE219" s="69"/>
      <c r="AF219" s="69"/>
      <c r="AG219" s="69"/>
      <c r="AH219" s="69"/>
    </row>
    <row r="220">
      <c r="A220" s="97"/>
      <c r="B220" s="97"/>
      <c r="C220" s="69"/>
      <c r="D220" s="97"/>
      <c r="E220" s="69"/>
      <c r="F220" s="97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94"/>
      <c r="AB220" s="94"/>
      <c r="AC220" s="94"/>
      <c r="AD220" s="94"/>
      <c r="AE220" s="69"/>
      <c r="AF220" s="69"/>
      <c r="AG220" s="69"/>
      <c r="AH220" s="69"/>
    </row>
    <row r="221">
      <c r="A221" s="97"/>
      <c r="B221" s="97"/>
      <c r="C221" s="69"/>
      <c r="D221" s="97"/>
      <c r="E221" s="69"/>
      <c r="F221" s="97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94"/>
      <c r="AB221" s="94"/>
      <c r="AC221" s="94"/>
      <c r="AD221" s="94"/>
      <c r="AE221" s="69"/>
      <c r="AF221" s="69"/>
      <c r="AG221" s="69"/>
      <c r="AH221" s="69"/>
    </row>
    <row r="222">
      <c r="A222" s="97"/>
      <c r="B222" s="97"/>
      <c r="C222" s="69"/>
      <c r="D222" s="97"/>
      <c r="E222" s="69"/>
      <c r="F222" s="97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94"/>
      <c r="AB222" s="94"/>
      <c r="AC222" s="94"/>
      <c r="AD222" s="94"/>
      <c r="AE222" s="69"/>
      <c r="AF222" s="69"/>
      <c r="AG222" s="69"/>
      <c r="AH222" s="69"/>
    </row>
    <row r="223">
      <c r="A223" s="97"/>
      <c r="B223" s="97"/>
      <c r="C223" s="69"/>
      <c r="D223" s="97"/>
      <c r="E223" s="69"/>
      <c r="F223" s="97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94"/>
      <c r="AB223" s="94"/>
      <c r="AC223" s="94"/>
      <c r="AD223" s="94"/>
      <c r="AE223" s="69"/>
      <c r="AF223" s="69"/>
      <c r="AG223" s="69"/>
      <c r="AH223" s="69"/>
    </row>
    <row r="224">
      <c r="A224" s="97"/>
      <c r="B224" s="97"/>
      <c r="C224" s="69"/>
      <c r="D224" s="97"/>
      <c r="E224" s="69"/>
      <c r="F224" s="97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94"/>
      <c r="AB224" s="94"/>
      <c r="AC224" s="94"/>
      <c r="AD224" s="94"/>
      <c r="AE224" s="69"/>
      <c r="AF224" s="69"/>
      <c r="AG224" s="69"/>
      <c r="AH224" s="69"/>
    </row>
    <row r="225">
      <c r="A225" s="97"/>
      <c r="B225" s="97"/>
      <c r="C225" s="69"/>
      <c r="D225" s="97"/>
      <c r="E225" s="69"/>
      <c r="F225" s="97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94"/>
      <c r="AB225" s="94"/>
      <c r="AC225" s="94"/>
      <c r="AD225" s="94"/>
      <c r="AE225" s="69"/>
      <c r="AF225" s="69"/>
      <c r="AG225" s="69"/>
      <c r="AH225" s="69"/>
    </row>
    <row r="226">
      <c r="A226" s="97"/>
      <c r="B226" s="97"/>
      <c r="C226" s="69"/>
      <c r="D226" s="97"/>
      <c r="E226" s="69"/>
      <c r="F226" s="97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94"/>
      <c r="AB226" s="94"/>
      <c r="AC226" s="94"/>
      <c r="AD226" s="94"/>
      <c r="AE226" s="69"/>
      <c r="AF226" s="69"/>
      <c r="AG226" s="69"/>
      <c r="AH226" s="69"/>
    </row>
    <row r="227">
      <c r="A227" s="97"/>
      <c r="B227" s="97"/>
      <c r="C227" s="69"/>
      <c r="D227" s="97"/>
      <c r="E227" s="69"/>
      <c r="F227" s="97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94"/>
      <c r="AB227" s="94"/>
      <c r="AC227" s="94"/>
      <c r="AD227" s="94"/>
      <c r="AE227" s="69"/>
      <c r="AF227" s="69"/>
      <c r="AG227" s="69"/>
      <c r="AH227" s="69"/>
    </row>
    <row r="228">
      <c r="A228" s="97"/>
      <c r="B228" s="97"/>
      <c r="C228" s="69"/>
      <c r="D228" s="97"/>
      <c r="E228" s="69"/>
      <c r="F228" s="97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94"/>
      <c r="AB228" s="94"/>
      <c r="AC228" s="94"/>
      <c r="AD228" s="94"/>
      <c r="AE228" s="69"/>
      <c r="AF228" s="69"/>
      <c r="AG228" s="69"/>
      <c r="AH228" s="69"/>
    </row>
    <row r="229">
      <c r="A229" s="97"/>
      <c r="B229" s="97"/>
      <c r="C229" s="69"/>
      <c r="D229" s="97"/>
      <c r="E229" s="69"/>
      <c r="F229" s="97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94"/>
      <c r="AB229" s="94"/>
      <c r="AC229" s="94"/>
      <c r="AD229" s="94"/>
      <c r="AE229" s="69"/>
      <c r="AF229" s="69"/>
      <c r="AG229" s="69"/>
      <c r="AH229" s="69"/>
    </row>
    <row r="230">
      <c r="A230" s="97"/>
      <c r="B230" s="97"/>
      <c r="C230" s="69"/>
      <c r="D230" s="97"/>
      <c r="E230" s="69"/>
      <c r="F230" s="97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94"/>
      <c r="AB230" s="94"/>
      <c r="AC230" s="94"/>
      <c r="AD230" s="94"/>
      <c r="AE230" s="69"/>
      <c r="AF230" s="69"/>
      <c r="AG230" s="69"/>
      <c r="AH230" s="69"/>
    </row>
    <row r="231">
      <c r="A231" s="97"/>
      <c r="B231" s="97"/>
      <c r="C231" s="69"/>
      <c r="D231" s="97"/>
      <c r="E231" s="69"/>
      <c r="F231" s="97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94"/>
      <c r="AB231" s="94"/>
      <c r="AC231" s="94"/>
      <c r="AD231" s="94"/>
      <c r="AE231" s="69"/>
      <c r="AF231" s="69"/>
      <c r="AG231" s="69"/>
      <c r="AH231" s="69"/>
    </row>
    <row r="232">
      <c r="A232" s="97"/>
      <c r="B232" s="97"/>
      <c r="C232" s="69"/>
      <c r="D232" s="97"/>
      <c r="E232" s="69"/>
      <c r="F232" s="97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94"/>
      <c r="AB232" s="94"/>
      <c r="AC232" s="94"/>
      <c r="AD232" s="94"/>
      <c r="AE232" s="69"/>
      <c r="AF232" s="69"/>
      <c r="AG232" s="69"/>
      <c r="AH232" s="69"/>
    </row>
    <row r="233">
      <c r="A233" s="97"/>
      <c r="B233" s="97"/>
      <c r="C233" s="69"/>
      <c r="D233" s="97"/>
      <c r="E233" s="69"/>
      <c r="F233" s="97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94"/>
      <c r="AB233" s="94"/>
      <c r="AC233" s="94"/>
      <c r="AD233" s="94"/>
      <c r="AE233" s="69"/>
      <c r="AF233" s="69"/>
      <c r="AG233" s="69"/>
      <c r="AH233" s="69"/>
    </row>
    <row r="234">
      <c r="A234" s="97"/>
      <c r="B234" s="97"/>
      <c r="C234" s="69"/>
      <c r="D234" s="97"/>
      <c r="E234" s="69"/>
      <c r="F234" s="97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94"/>
      <c r="AB234" s="94"/>
      <c r="AC234" s="94"/>
      <c r="AD234" s="94"/>
      <c r="AE234" s="69"/>
      <c r="AF234" s="69"/>
      <c r="AG234" s="69"/>
      <c r="AH234" s="69"/>
    </row>
    <row r="235">
      <c r="A235" s="97"/>
      <c r="B235" s="97"/>
      <c r="C235" s="69"/>
      <c r="D235" s="97"/>
      <c r="E235" s="69"/>
      <c r="F235" s="97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94"/>
      <c r="AB235" s="94"/>
      <c r="AC235" s="94"/>
      <c r="AD235" s="94"/>
      <c r="AE235" s="69"/>
      <c r="AF235" s="69"/>
      <c r="AG235" s="69"/>
      <c r="AH235" s="69"/>
    </row>
    <row r="236">
      <c r="A236" s="97"/>
      <c r="B236" s="97"/>
      <c r="C236" s="69"/>
      <c r="D236" s="97"/>
      <c r="E236" s="69"/>
      <c r="F236" s="97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94"/>
      <c r="AB236" s="94"/>
      <c r="AC236" s="94"/>
      <c r="AD236" s="94"/>
      <c r="AE236" s="69"/>
      <c r="AF236" s="69"/>
      <c r="AG236" s="69"/>
      <c r="AH236" s="69"/>
    </row>
    <row r="237">
      <c r="A237" s="97"/>
      <c r="B237" s="97"/>
      <c r="C237" s="69"/>
      <c r="D237" s="97"/>
      <c r="E237" s="69"/>
      <c r="F237" s="97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94"/>
      <c r="AB237" s="94"/>
      <c r="AC237" s="94"/>
      <c r="AD237" s="94"/>
      <c r="AE237" s="69"/>
      <c r="AF237" s="69"/>
      <c r="AG237" s="69"/>
      <c r="AH237" s="69"/>
    </row>
    <row r="238">
      <c r="A238" s="97"/>
      <c r="B238" s="97"/>
      <c r="C238" s="69"/>
      <c r="D238" s="97"/>
      <c r="E238" s="69"/>
      <c r="F238" s="97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94"/>
      <c r="AB238" s="94"/>
      <c r="AC238" s="94"/>
      <c r="AD238" s="94"/>
      <c r="AE238" s="69"/>
      <c r="AF238" s="69"/>
      <c r="AG238" s="69"/>
      <c r="AH238" s="69"/>
    </row>
    <row r="239">
      <c r="A239" s="97"/>
      <c r="B239" s="97"/>
      <c r="C239" s="69"/>
      <c r="D239" s="97"/>
      <c r="E239" s="69"/>
      <c r="F239" s="97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94"/>
      <c r="AB239" s="94"/>
      <c r="AC239" s="94"/>
      <c r="AD239" s="94"/>
      <c r="AE239" s="69"/>
      <c r="AF239" s="69"/>
      <c r="AG239" s="69"/>
      <c r="AH239" s="69"/>
    </row>
    <row r="240">
      <c r="A240" s="97"/>
      <c r="B240" s="97"/>
      <c r="C240" s="69"/>
      <c r="D240" s="97"/>
      <c r="E240" s="69"/>
      <c r="F240" s="97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94"/>
      <c r="AB240" s="94"/>
      <c r="AC240" s="94"/>
      <c r="AD240" s="94"/>
      <c r="AE240" s="69"/>
      <c r="AF240" s="69"/>
      <c r="AG240" s="69"/>
      <c r="AH240" s="69"/>
    </row>
    <row r="241">
      <c r="A241" s="97"/>
      <c r="B241" s="97"/>
      <c r="C241" s="69"/>
      <c r="D241" s="97"/>
      <c r="E241" s="69"/>
      <c r="F241" s="97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94"/>
      <c r="AB241" s="94"/>
      <c r="AC241" s="94"/>
      <c r="AD241" s="94"/>
      <c r="AE241" s="69"/>
      <c r="AF241" s="69"/>
      <c r="AG241" s="69"/>
      <c r="AH241" s="69"/>
    </row>
    <row r="242">
      <c r="A242" s="97"/>
      <c r="B242" s="97"/>
      <c r="C242" s="69"/>
      <c r="D242" s="97"/>
      <c r="E242" s="69"/>
      <c r="F242" s="97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94"/>
      <c r="AB242" s="94"/>
      <c r="AC242" s="94"/>
      <c r="AD242" s="94"/>
      <c r="AE242" s="69"/>
      <c r="AF242" s="69"/>
      <c r="AG242" s="69"/>
      <c r="AH242" s="69"/>
    </row>
    <row r="243">
      <c r="A243" s="97"/>
      <c r="B243" s="97"/>
      <c r="C243" s="69"/>
      <c r="D243" s="97"/>
      <c r="E243" s="69"/>
      <c r="F243" s="97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94"/>
      <c r="AB243" s="94"/>
      <c r="AC243" s="94"/>
      <c r="AD243" s="94"/>
      <c r="AE243" s="69"/>
      <c r="AF243" s="69"/>
      <c r="AG243" s="69"/>
      <c r="AH243" s="69"/>
    </row>
    <row r="244">
      <c r="A244" s="97"/>
      <c r="B244" s="97"/>
      <c r="C244" s="69"/>
      <c r="D244" s="97"/>
      <c r="E244" s="69"/>
      <c r="F244" s="97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94"/>
      <c r="AB244" s="94"/>
      <c r="AC244" s="94"/>
      <c r="AD244" s="94"/>
      <c r="AE244" s="69"/>
      <c r="AF244" s="69"/>
      <c r="AG244" s="69"/>
      <c r="AH244" s="69"/>
    </row>
    <row r="245">
      <c r="A245" s="97"/>
      <c r="B245" s="97"/>
      <c r="C245" s="69"/>
      <c r="D245" s="97"/>
      <c r="E245" s="69"/>
      <c r="F245" s="97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94"/>
      <c r="AB245" s="94"/>
      <c r="AC245" s="94"/>
      <c r="AD245" s="94"/>
      <c r="AE245" s="69"/>
      <c r="AF245" s="69"/>
      <c r="AG245" s="69"/>
      <c r="AH245" s="69"/>
    </row>
    <row r="246">
      <c r="A246" s="97"/>
      <c r="B246" s="97"/>
      <c r="C246" s="69"/>
      <c r="D246" s="97"/>
      <c r="E246" s="69"/>
      <c r="F246" s="97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94"/>
      <c r="AB246" s="94"/>
      <c r="AC246" s="94"/>
      <c r="AD246" s="94"/>
      <c r="AE246" s="69"/>
      <c r="AF246" s="69"/>
      <c r="AG246" s="69"/>
      <c r="AH246" s="69"/>
    </row>
    <row r="247">
      <c r="A247" s="97"/>
      <c r="B247" s="97"/>
      <c r="C247" s="69"/>
      <c r="D247" s="97"/>
      <c r="E247" s="69"/>
      <c r="F247" s="97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94"/>
      <c r="AB247" s="94"/>
      <c r="AC247" s="94"/>
      <c r="AD247" s="94"/>
      <c r="AE247" s="69"/>
      <c r="AF247" s="69"/>
      <c r="AG247" s="69"/>
      <c r="AH247" s="69"/>
    </row>
    <row r="248">
      <c r="A248" s="97"/>
      <c r="B248" s="97"/>
      <c r="C248" s="69"/>
      <c r="D248" s="97"/>
      <c r="E248" s="69"/>
      <c r="F248" s="97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94"/>
      <c r="AB248" s="94"/>
      <c r="AC248" s="94"/>
      <c r="AD248" s="94"/>
      <c r="AE248" s="69"/>
      <c r="AF248" s="69"/>
      <c r="AG248" s="69"/>
      <c r="AH248" s="69"/>
    </row>
    <row r="249">
      <c r="A249" s="97"/>
      <c r="B249" s="97"/>
      <c r="C249" s="69"/>
      <c r="D249" s="97"/>
      <c r="E249" s="69"/>
      <c r="F249" s="97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94"/>
      <c r="AB249" s="94"/>
      <c r="AC249" s="94"/>
      <c r="AD249" s="94"/>
      <c r="AE249" s="69"/>
      <c r="AF249" s="69"/>
      <c r="AG249" s="69"/>
      <c r="AH249" s="69"/>
    </row>
    <row r="250">
      <c r="A250" s="97"/>
      <c r="B250" s="97"/>
      <c r="C250" s="69"/>
      <c r="D250" s="97"/>
      <c r="E250" s="69"/>
      <c r="F250" s="97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94"/>
      <c r="AB250" s="94"/>
      <c r="AC250" s="94"/>
      <c r="AD250" s="94"/>
      <c r="AE250" s="69"/>
      <c r="AF250" s="69"/>
      <c r="AG250" s="69"/>
      <c r="AH250" s="69"/>
    </row>
    <row r="251">
      <c r="A251" s="97"/>
      <c r="B251" s="97"/>
      <c r="C251" s="69"/>
      <c r="D251" s="97"/>
      <c r="E251" s="69"/>
      <c r="F251" s="97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94"/>
      <c r="AB251" s="94"/>
      <c r="AC251" s="94"/>
      <c r="AD251" s="94"/>
      <c r="AE251" s="69"/>
      <c r="AF251" s="69"/>
      <c r="AG251" s="69"/>
      <c r="AH251" s="69"/>
    </row>
    <row r="252">
      <c r="A252" s="97"/>
      <c r="B252" s="97"/>
      <c r="C252" s="69"/>
      <c r="D252" s="97"/>
      <c r="E252" s="69"/>
      <c r="F252" s="97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94"/>
      <c r="AB252" s="94"/>
      <c r="AC252" s="94"/>
      <c r="AD252" s="94"/>
      <c r="AE252" s="69"/>
      <c r="AF252" s="69"/>
      <c r="AG252" s="69"/>
      <c r="AH252" s="69"/>
    </row>
    <row r="253">
      <c r="A253" s="97"/>
      <c r="B253" s="97"/>
      <c r="C253" s="69"/>
      <c r="D253" s="97"/>
      <c r="E253" s="69"/>
      <c r="F253" s="97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94"/>
      <c r="AB253" s="94"/>
      <c r="AC253" s="94"/>
      <c r="AD253" s="94"/>
      <c r="AE253" s="69"/>
      <c r="AF253" s="69"/>
      <c r="AG253" s="69"/>
      <c r="AH253" s="69"/>
    </row>
    <row r="254">
      <c r="A254" s="97"/>
      <c r="B254" s="97"/>
      <c r="C254" s="69"/>
      <c r="D254" s="97"/>
      <c r="E254" s="69"/>
      <c r="F254" s="97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94"/>
      <c r="AB254" s="94"/>
      <c r="AC254" s="94"/>
      <c r="AD254" s="94"/>
      <c r="AE254" s="69"/>
      <c r="AF254" s="69"/>
      <c r="AG254" s="69"/>
      <c r="AH254" s="69"/>
    </row>
    <row r="255">
      <c r="A255" s="97"/>
      <c r="B255" s="97"/>
      <c r="C255" s="69"/>
      <c r="D255" s="97"/>
      <c r="E255" s="69"/>
      <c r="F255" s="97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94"/>
      <c r="AB255" s="94"/>
      <c r="AC255" s="94"/>
      <c r="AD255" s="94"/>
      <c r="AE255" s="69"/>
      <c r="AF255" s="69"/>
      <c r="AG255" s="69"/>
      <c r="AH255" s="69"/>
    </row>
    <row r="256">
      <c r="A256" s="97"/>
      <c r="B256" s="97"/>
      <c r="C256" s="69"/>
      <c r="D256" s="97"/>
      <c r="E256" s="69"/>
      <c r="F256" s="97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94"/>
      <c r="AB256" s="94"/>
      <c r="AC256" s="94"/>
      <c r="AD256" s="94"/>
      <c r="AE256" s="69"/>
      <c r="AF256" s="69"/>
      <c r="AG256" s="69"/>
      <c r="AH256" s="69"/>
    </row>
    <row r="257">
      <c r="A257" s="97"/>
      <c r="B257" s="97"/>
      <c r="C257" s="69"/>
      <c r="D257" s="97"/>
      <c r="E257" s="69"/>
      <c r="F257" s="97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94"/>
      <c r="AB257" s="94"/>
      <c r="AC257" s="94"/>
      <c r="AD257" s="94"/>
      <c r="AE257" s="69"/>
      <c r="AF257" s="69"/>
      <c r="AG257" s="69"/>
      <c r="AH257" s="69"/>
    </row>
    <row r="258">
      <c r="A258" s="97"/>
      <c r="B258" s="97"/>
      <c r="C258" s="69"/>
      <c r="D258" s="97"/>
      <c r="E258" s="69"/>
      <c r="F258" s="97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94"/>
      <c r="AB258" s="94"/>
      <c r="AC258" s="94"/>
      <c r="AD258" s="94"/>
      <c r="AE258" s="69"/>
      <c r="AF258" s="69"/>
      <c r="AG258" s="69"/>
      <c r="AH258" s="69"/>
    </row>
    <row r="259">
      <c r="A259" s="97"/>
      <c r="B259" s="97"/>
      <c r="C259" s="69"/>
      <c r="D259" s="97"/>
      <c r="E259" s="69"/>
      <c r="F259" s="97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94"/>
      <c r="AB259" s="94"/>
      <c r="AC259" s="94"/>
      <c r="AD259" s="94"/>
      <c r="AE259" s="69"/>
      <c r="AF259" s="69"/>
      <c r="AG259" s="69"/>
      <c r="AH259" s="69"/>
    </row>
    <row r="260">
      <c r="A260" s="97"/>
      <c r="B260" s="97"/>
      <c r="C260" s="69"/>
      <c r="D260" s="97"/>
      <c r="E260" s="69"/>
      <c r="F260" s="97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94"/>
      <c r="AB260" s="94"/>
      <c r="AC260" s="94"/>
      <c r="AD260" s="94"/>
      <c r="AE260" s="69"/>
      <c r="AF260" s="69"/>
      <c r="AG260" s="69"/>
      <c r="AH260" s="69"/>
    </row>
    <row r="261">
      <c r="A261" s="97"/>
      <c r="B261" s="97"/>
      <c r="C261" s="69"/>
      <c r="D261" s="97"/>
      <c r="E261" s="69"/>
      <c r="F261" s="97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94"/>
      <c r="AB261" s="94"/>
      <c r="AC261" s="94"/>
      <c r="AD261" s="94"/>
      <c r="AE261" s="69"/>
      <c r="AF261" s="69"/>
      <c r="AG261" s="69"/>
      <c r="AH261" s="69"/>
    </row>
    <row r="262">
      <c r="A262" s="97"/>
      <c r="B262" s="97"/>
      <c r="C262" s="69"/>
      <c r="D262" s="97"/>
      <c r="E262" s="69"/>
      <c r="F262" s="97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94"/>
      <c r="AB262" s="94"/>
      <c r="AC262" s="94"/>
      <c r="AD262" s="94"/>
      <c r="AE262" s="69"/>
      <c r="AF262" s="69"/>
      <c r="AG262" s="69"/>
      <c r="AH262" s="69"/>
    </row>
    <row r="263">
      <c r="A263" s="97"/>
      <c r="B263" s="97"/>
      <c r="C263" s="69"/>
      <c r="D263" s="97"/>
      <c r="E263" s="69"/>
      <c r="F263" s="97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94"/>
      <c r="AB263" s="94"/>
      <c r="AC263" s="94"/>
      <c r="AD263" s="94"/>
      <c r="AE263" s="69"/>
      <c r="AF263" s="69"/>
      <c r="AG263" s="69"/>
      <c r="AH263" s="69"/>
    </row>
    <row r="264">
      <c r="A264" s="97"/>
      <c r="B264" s="97"/>
      <c r="C264" s="69"/>
      <c r="D264" s="97"/>
      <c r="E264" s="69"/>
      <c r="F264" s="97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94"/>
      <c r="AB264" s="94"/>
      <c r="AC264" s="94"/>
      <c r="AD264" s="94"/>
      <c r="AE264" s="69"/>
      <c r="AF264" s="69"/>
      <c r="AG264" s="69"/>
      <c r="AH264" s="69"/>
    </row>
    <row r="265">
      <c r="A265" s="97"/>
      <c r="B265" s="97"/>
      <c r="C265" s="69"/>
      <c r="D265" s="97"/>
      <c r="E265" s="69"/>
      <c r="F265" s="97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94"/>
      <c r="AB265" s="94"/>
      <c r="AC265" s="94"/>
      <c r="AD265" s="94"/>
      <c r="AE265" s="69"/>
      <c r="AF265" s="69"/>
      <c r="AG265" s="69"/>
      <c r="AH265" s="69"/>
    </row>
    <row r="266">
      <c r="A266" s="97"/>
      <c r="B266" s="97"/>
      <c r="C266" s="69"/>
      <c r="D266" s="97"/>
      <c r="E266" s="69"/>
      <c r="F266" s="97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94"/>
      <c r="AB266" s="94"/>
      <c r="AC266" s="94"/>
      <c r="AD266" s="94"/>
      <c r="AE266" s="69"/>
      <c r="AF266" s="69"/>
      <c r="AG266" s="69"/>
      <c r="AH266" s="69"/>
    </row>
    <row r="267">
      <c r="A267" s="97"/>
      <c r="B267" s="97"/>
      <c r="C267" s="69"/>
      <c r="D267" s="97"/>
      <c r="E267" s="69"/>
      <c r="F267" s="97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94"/>
      <c r="AB267" s="94"/>
      <c r="AC267" s="94"/>
      <c r="AD267" s="94"/>
      <c r="AE267" s="69"/>
      <c r="AF267" s="69"/>
      <c r="AG267" s="69"/>
      <c r="AH267" s="69"/>
    </row>
    <row r="268">
      <c r="A268" s="97"/>
      <c r="B268" s="97"/>
      <c r="C268" s="69"/>
      <c r="D268" s="97"/>
      <c r="E268" s="69"/>
      <c r="F268" s="97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94"/>
      <c r="AB268" s="94"/>
      <c r="AC268" s="94"/>
      <c r="AD268" s="94"/>
      <c r="AE268" s="69"/>
      <c r="AF268" s="69"/>
      <c r="AG268" s="69"/>
      <c r="AH268" s="69"/>
    </row>
    <row r="269">
      <c r="A269" s="97"/>
      <c r="B269" s="97"/>
      <c r="C269" s="69"/>
      <c r="D269" s="97"/>
      <c r="E269" s="69"/>
      <c r="F269" s="97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94"/>
      <c r="AB269" s="94"/>
      <c r="AC269" s="94"/>
      <c r="AD269" s="94"/>
      <c r="AE269" s="69"/>
      <c r="AF269" s="69"/>
      <c r="AG269" s="69"/>
      <c r="AH269" s="69"/>
    </row>
    <row r="270">
      <c r="A270" s="97"/>
      <c r="B270" s="97"/>
      <c r="C270" s="69"/>
      <c r="D270" s="97"/>
      <c r="E270" s="69"/>
      <c r="F270" s="97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94"/>
      <c r="AB270" s="94"/>
      <c r="AC270" s="94"/>
      <c r="AD270" s="94"/>
      <c r="AE270" s="69"/>
      <c r="AF270" s="69"/>
      <c r="AG270" s="69"/>
      <c r="AH270" s="69"/>
    </row>
    <row r="271">
      <c r="A271" s="97"/>
      <c r="B271" s="97"/>
      <c r="C271" s="69"/>
      <c r="D271" s="97"/>
      <c r="E271" s="69"/>
      <c r="F271" s="97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94"/>
      <c r="AB271" s="94"/>
      <c r="AC271" s="94"/>
      <c r="AD271" s="94"/>
      <c r="AE271" s="69"/>
      <c r="AF271" s="69"/>
      <c r="AG271" s="69"/>
      <c r="AH271" s="69"/>
    </row>
    <row r="272">
      <c r="A272" s="97"/>
      <c r="B272" s="97"/>
      <c r="C272" s="69"/>
      <c r="D272" s="97"/>
      <c r="E272" s="69"/>
      <c r="F272" s="97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94"/>
      <c r="AB272" s="94"/>
      <c r="AC272" s="94"/>
      <c r="AD272" s="94"/>
      <c r="AE272" s="69"/>
      <c r="AF272" s="69"/>
      <c r="AG272" s="69"/>
      <c r="AH272" s="69"/>
    </row>
    <row r="273">
      <c r="A273" s="97"/>
      <c r="B273" s="97"/>
      <c r="C273" s="69"/>
      <c r="D273" s="97"/>
      <c r="E273" s="69"/>
      <c r="F273" s="97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94"/>
      <c r="AB273" s="94"/>
      <c r="AC273" s="94"/>
      <c r="AD273" s="94"/>
      <c r="AE273" s="69"/>
      <c r="AF273" s="69"/>
      <c r="AG273" s="69"/>
      <c r="AH273" s="69"/>
    </row>
    <row r="274">
      <c r="A274" s="97"/>
      <c r="B274" s="97"/>
      <c r="C274" s="69"/>
      <c r="D274" s="97"/>
      <c r="E274" s="69"/>
      <c r="F274" s="97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94"/>
      <c r="AB274" s="94"/>
      <c r="AC274" s="94"/>
      <c r="AD274" s="94"/>
      <c r="AE274" s="69"/>
      <c r="AF274" s="69"/>
      <c r="AG274" s="69"/>
      <c r="AH274" s="69"/>
    </row>
    <row r="275">
      <c r="A275" s="97"/>
      <c r="B275" s="97"/>
      <c r="C275" s="69"/>
      <c r="D275" s="97"/>
      <c r="E275" s="69"/>
      <c r="F275" s="97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94"/>
      <c r="AB275" s="94"/>
      <c r="AC275" s="94"/>
      <c r="AD275" s="94"/>
      <c r="AE275" s="69"/>
      <c r="AF275" s="69"/>
      <c r="AG275" s="69"/>
      <c r="AH275" s="69"/>
    </row>
    <row r="276">
      <c r="A276" s="97"/>
      <c r="B276" s="97"/>
      <c r="C276" s="69"/>
      <c r="D276" s="97"/>
      <c r="E276" s="69"/>
      <c r="F276" s="97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94"/>
      <c r="AB276" s="94"/>
      <c r="AC276" s="94"/>
      <c r="AD276" s="94"/>
      <c r="AE276" s="69"/>
      <c r="AF276" s="69"/>
      <c r="AG276" s="69"/>
      <c r="AH276" s="69"/>
    </row>
    <row r="277">
      <c r="A277" s="97"/>
      <c r="B277" s="97"/>
      <c r="C277" s="69"/>
      <c r="D277" s="97"/>
      <c r="E277" s="69"/>
      <c r="F277" s="97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94"/>
      <c r="AB277" s="94"/>
      <c r="AC277" s="94"/>
      <c r="AD277" s="94"/>
      <c r="AE277" s="69"/>
      <c r="AF277" s="69"/>
      <c r="AG277" s="69"/>
      <c r="AH277" s="69"/>
    </row>
    <row r="278">
      <c r="A278" s="97"/>
      <c r="B278" s="97"/>
      <c r="C278" s="69"/>
      <c r="D278" s="97"/>
      <c r="E278" s="69"/>
      <c r="F278" s="97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94"/>
      <c r="AB278" s="94"/>
      <c r="AC278" s="94"/>
      <c r="AD278" s="94"/>
      <c r="AE278" s="69"/>
      <c r="AF278" s="69"/>
      <c r="AG278" s="69"/>
      <c r="AH278" s="69"/>
    </row>
    <row r="279">
      <c r="A279" s="97"/>
      <c r="B279" s="97"/>
      <c r="C279" s="69"/>
      <c r="D279" s="97"/>
      <c r="E279" s="69"/>
      <c r="F279" s="97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94"/>
      <c r="AB279" s="94"/>
      <c r="AC279" s="94"/>
      <c r="AD279" s="94"/>
      <c r="AE279" s="69"/>
      <c r="AF279" s="69"/>
      <c r="AG279" s="69"/>
      <c r="AH279" s="69"/>
    </row>
    <row r="280">
      <c r="A280" s="97"/>
      <c r="B280" s="97"/>
      <c r="C280" s="69"/>
      <c r="D280" s="97"/>
      <c r="E280" s="69"/>
      <c r="F280" s="97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94"/>
      <c r="AB280" s="94"/>
      <c r="AC280" s="94"/>
      <c r="AD280" s="94"/>
      <c r="AE280" s="69"/>
      <c r="AF280" s="69"/>
      <c r="AG280" s="69"/>
      <c r="AH280" s="69"/>
    </row>
    <row r="281">
      <c r="A281" s="97"/>
      <c r="B281" s="97"/>
      <c r="C281" s="69"/>
      <c r="D281" s="97"/>
      <c r="E281" s="69"/>
      <c r="F281" s="97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94"/>
      <c r="AB281" s="94"/>
      <c r="AC281" s="94"/>
      <c r="AD281" s="94"/>
      <c r="AE281" s="69"/>
      <c r="AF281" s="69"/>
      <c r="AG281" s="69"/>
      <c r="AH281" s="69"/>
    </row>
    <row r="282">
      <c r="A282" s="97"/>
      <c r="B282" s="97"/>
      <c r="C282" s="69"/>
      <c r="D282" s="97"/>
      <c r="E282" s="69"/>
      <c r="F282" s="97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94"/>
      <c r="AB282" s="94"/>
      <c r="AC282" s="94"/>
      <c r="AD282" s="94"/>
      <c r="AE282" s="69"/>
      <c r="AF282" s="69"/>
      <c r="AG282" s="69"/>
      <c r="AH282" s="69"/>
    </row>
    <row r="283">
      <c r="A283" s="97"/>
      <c r="B283" s="97"/>
      <c r="C283" s="69"/>
      <c r="D283" s="97"/>
      <c r="E283" s="69"/>
      <c r="F283" s="97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94"/>
      <c r="AB283" s="94"/>
      <c r="AC283" s="94"/>
      <c r="AD283" s="94"/>
      <c r="AE283" s="69"/>
      <c r="AF283" s="69"/>
      <c r="AG283" s="69"/>
      <c r="AH283" s="69"/>
    </row>
    <row r="284">
      <c r="A284" s="97"/>
      <c r="B284" s="97"/>
      <c r="C284" s="69"/>
      <c r="D284" s="97"/>
      <c r="E284" s="69"/>
      <c r="F284" s="97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94"/>
      <c r="AB284" s="94"/>
      <c r="AC284" s="94"/>
      <c r="AD284" s="94"/>
      <c r="AE284" s="69"/>
      <c r="AF284" s="69"/>
      <c r="AG284" s="69"/>
      <c r="AH284" s="69"/>
    </row>
    <row r="285">
      <c r="A285" s="97"/>
      <c r="B285" s="97"/>
      <c r="C285" s="69"/>
      <c r="D285" s="97"/>
      <c r="E285" s="69"/>
      <c r="F285" s="97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94"/>
      <c r="AB285" s="94"/>
      <c r="AC285" s="94"/>
      <c r="AD285" s="94"/>
      <c r="AE285" s="69"/>
      <c r="AF285" s="69"/>
      <c r="AG285" s="69"/>
      <c r="AH285" s="69"/>
    </row>
    <row r="286">
      <c r="A286" s="97"/>
      <c r="B286" s="97"/>
      <c r="C286" s="69"/>
      <c r="D286" s="97"/>
      <c r="E286" s="69"/>
      <c r="F286" s="97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94"/>
      <c r="AB286" s="94"/>
      <c r="AC286" s="94"/>
      <c r="AD286" s="94"/>
      <c r="AE286" s="69"/>
      <c r="AF286" s="69"/>
      <c r="AG286" s="69"/>
      <c r="AH286" s="69"/>
    </row>
    <row r="287">
      <c r="A287" s="97"/>
      <c r="B287" s="97"/>
      <c r="C287" s="69"/>
      <c r="D287" s="97"/>
      <c r="E287" s="69"/>
      <c r="F287" s="97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94"/>
      <c r="AB287" s="94"/>
      <c r="AC287" s="94"/>
      <c r="AD287" s="94"/>
      <c r="AE287" s="69"/>
      <c r="AF287" s="69"/>
      <c r="AG287" s="69"/>
      <c r="AH287" s="69"/>
    </row>
    <row r="288">
      <c r="A288" s="97"/>
      <c r="B288" s="97"/>
      <c r="C288" s="69"/>
      <c r="D288" s="97"/>
      <c r="E288" s="69"/>
      <c r="F288" s="97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94"/>
      <c r="AB288" s="94"/>
      <c r="AC288" s="94"/>
      <c r="AD288" s="94"/>
      <c r="AE288" s="69"/>
      <c r="AF288" s="69"/>
      <c r="AG288" s="69"/>
      <c r="AH288" s="69"/>
    </row>
    <row r="289">
      <c r="A289" s="97"/>
      <c r="B289" s="97"/>
      <c r="C289" s="69"/>
      <c r="D289" s="97"/>
      <c r="E289" s="69"/>
      <c r="F289" s="97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94"/>
      <c r="AB289" s="94"/>
      <c r="AC289" s="94"/>
      <c r="AD289" s="94"/>
      <c r="AE289" s="69"/>
      <c r="AF289" s="69"/>
      <c r="AG289" s="69"/>
      <c r="AH289" s="69"/>
    </row>
    <row r="290">
      <c r="A290" s="97"/>
      <c r="B290" s="97"/>
      <c r="C290" s="69"/>
      <c r="D290" s="97"/>
      <c r="E290" s="69"/>
      <c r="F290" s="97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94"/>
      <c r="AB290" s="94"/>
      <c r="AC290" s="94"/>
      <c r="AD290" s="94"/>
      <c r="AE290" s="69"/>
      <c r="AF290" s="69"/>
      <c r="AG290" s="69"/>
      <c r="AH290" s="69"/>
    </row>
    <row r="291">
      <c r="A291" s="97"/>
      <c r="B291" s="97"/>
      <c r="C291" s="69"/>
      <c r="D291" s="97"/>
      <c r="E291" s="69"/>
      <c r="F291" s="97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94"/>
      <c r="AB291" s="94"/>
      <c r="AC291" s="94"/>
      <c r="AD291" s="94"/>
      <c r="AE291" s="69"/>
      <c r="AF291" s="69"/>
      <c r="AG291" s="69"/>
      <c r="AH291" s="69"/>
    </row>
    <row r="292">
      <c r="A292" s="97"/>
      <c r="B292" s="97"/>
      <c r="C292" s="69"/>
      <c r="D292" s="97"/>
      <c r="E292" s="69"/>
      <c r="F292" s="97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94"/>
      <c r="AB292" s="94"/>
      <c r="AC292" s="94"/>
      <c r="AD292" s="94"/>
      <c r="AE292" s="69"/>
      <c r="AF292" s="69"/>
      <c r="AG292" s="69"/>
      <c r="AH292" s="69"/>
    </row>
    <row r="293">
      <c r="A293" s="97"/>
      <c r="B293" s="97"/>
      <c r="C293" s="69"/>
      <c r="D293" s="97"/>
      <c r="E293" s="69"/>
      <c r="F293" s="97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94"/>
      <c r="AB293" s="94"/>
      <c r="AC293" s="94"/>
      <c r="AD293" s="94"/>
      <c r="AE293" s="69"/>
      <c r="AF293" s="69"/>
      <c r="AG293" s="69"/>
      <c r="AH293" s="69"/>
    </row>
    <row r="294">
      <c r="A294" s="97"/>
      <c r="B294" s="97"/>
      <c r="C294" s="69"/>
      <c r="D294" s="97"/>
      <c r="E294" s="69"/>
      <c r="F294" s="97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94"/>
      <c r="AB294" s="94"/>
      <c r="AC294" s="94"/>
      <c r="AD294" s="94"/>
      <c r="AE294" s="69"/>
      <c r="AF294" s="69"/>
      <c r="AG294" s="69"/>
      <c r="AH294" s="69"/>
    </row>
    <row r="295">
      <c r="A295" s="97"/>
      <c r="B295" s="97"/>
      <c r="C295" s="69"/>
      <c r="D295" s="97"/>
      <c r="E295" s="69"/>
      <c r="F295" s="97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94"/>
      <c r="AB295" s="94"/>
      <c r="AC295" s="94"/>
      <c r="AD295" s="94"/>
      <c r="AE295" s="69"/>
      <c r="AF295" s="69"/>
      <c r="AG295" s="69"/>
      <c r="AH295" s="69"/>
    </row>
    <row r="296">
      <c r="A296" s="97"/>
      <c r="B296" s="97"/>
      <c r="C296" s="69"/>
      <c r="D296" s="97"/>
      <c r="E296" s="69"/>
      <c r="F296" s="97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94"/>
      <c r="AB296" s="94"/>
      <c r="AC296" s="94"/>
      <c r="AD296" s="94"/>
      <c r="AE296" s="69"/>
      <c r="AF296" s="69"/>
      <c r="AG296" s="69"/>
      <c r="AH296" s="69"/>
    </row>
    <row r="297">
      <c r="A297" s="97"/>
      <c r="B297" s="97"/>
      <c r="C297" s="69"/>
      <c r="D297" s="97"/>
      <c r="E297" s="69"/>
      <c r="F297" s="97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94"/>
      <c r="AB297" s="94"/>
      <c r="AC297" s="94"/>
      <c r="AD297" s="94"/>
      <c r="AE297" s="69"/>
      <c r="AF297" s="69"/>
      <c r="AG297" s="69"/>
      <c r="AH297" s="69"/>
    </row>
    <row r="298">
      <c r="A298" s="97"/>
      <c r="B298" s="97"/>
      <c r="C298" s="69"/>
      <c r="D298" s="97"/>
      <c r="E298" s="69"/>
      <c r="F298" s="97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94"/>
      <c r="AB298" s="94"/>
      <c r="AC298" s="94"/>
      <c r="AD298" s="94"/>
      <c r="AE298" s="69"/>
      <c r="AF298" s="69"/>
      <c r="AG298" s="69"/>
      <c r="AH298" s="69"/>
    </row>
    <row r="299">
      <c r="A299" s="97"/>
      <c r="B299" s="97"/>
      <c r="C299" s="69"/>
      <c r="D299" s="97"/>
      <c r="E299" s="69"/>
      <c r="F299" s="97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94"/>
      <c r="AB299" s="94"/>
      <c r="AC299" s="94"/>
      <c r="AD299" s="94"/>
      <c r="AE299" s="69"/>
      <c r="AF299" s="69"/>
      <c r="AG299" s="69"/>
      <c r="AH299" s="69"/>
    </row>
    <row r="300">
      <c r="A300" s="97"/>
      <c r="B300" s="97"/>
      <c r="C300" s="69"/>
      <c r="D300" s="97"/>
      <c r="E300" s="69"/>
      <c r="F300" s="97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94"/>
      <c r="AB300" s="94"/>
      <c r="AC300" s="94"/>
      <c r="AD300" s="94"/>
      <c r="AE300" s="69"/>
      <c r="AF300" s="69"/>
      <c r="AG300" s="69"/>
      <c r="AH300" s="69"/>
    </row>
    <row r="301">
      <c r="A301" s="97"/>
      <c r="B301" s="97"/>
      <c r="C301" s="69"/>
      <c r="D301" s="97"/>
      <c r="E301" s="69"/>
      <c r="F301" s="97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94"/>
      <c r="AB301" s="94"/>
      <c r="AC301" s="94"/>
      <c r="AD301" s="94"/>
      <c r="AE301" s="69"/>
      <c r="AF301" s="69"/>
      <c r="AG301" s="69"/>
      <c r="AH301" s="69"/>
    </row>
    <row r="302">
      <c r="A302" s="97"/>
      <c r="B302" s="97"/>
      <c r="C302" s="69"/>
      <c r="D302" s="97"/>
      <c r="E302" s="69"/>
      <c r="F302" s="97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94"/>
      <c r="AB302" s="94"/>
      <c r="AC302" s="94"/>
      <c r="AD302" s="94"/>
      <c r="AE302" s="69"/>
      <c r="AF302" s="69"/>
      <c r="AG302" s="69"/>
      <c r="AH302" s="69"/>
    </row>
    <row r="303">
      <c r="A303" s="97"/>
      <c r="B303" s="97"/>
      <c r="C303" s="69"/>
      <c r="D303" s="97"/>
      <c r="E303" s="69"/>
      <c r="F303" s="97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94"/>
      <c r="AB303" s="94"/>
      <c r="AC303" s="94"/>
      <c r="AD303" s="94"/>
      <c r="AE303" s="69"/>
      <c r="AF303" s="69"/>
      <c r="AG303" s="69"/>
      <c r="AH303" s="69"/>
    </row>
    <row r="304">
      <c r="A304" s="97"/>
      <c r="B304" s="97"/>
      <c r="C304" s="69"/>
      <c r="D304" s="97"/>
      <c r="E304" s="69"/>
      <c r="F304" s="97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94"/>
      <c r="AB304" s="94"/>
      <c r="AC304" s="94"/>
      <c r="AD304" s="94"/>
      <c r="AE304" s="69"/>
      <c r="AF304" s="69"/>
      <c r="AG304" s="69"/>
      <c r="AH304" s="69"/>
    </row>
    <row r="305">
      <c r="A305" s="97"/>
      <c r="B305" s="97"/>
      <c r="C305" s="69"/>
      <c r="D305" s="97"/>
      <c r="E305" s="69"/>
      <c r="F305" s="97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94"/>
      <c r="AB305" s="94"/>
      <c r="AC305" s="94"/>
      <c r="AD305" s="94"/>
      <c r="AE305" s="69"/>
      <c r="AF305" s="69"/>
      <c r="AG305" s="69"/>
      <c r="AH305" s="69"/>
    </row>
    <row r="306">
      <c r="A306" s="97"/>
      <c r="B306" s="97"/>
      <c r="C306" s="69"/>
      <c r="D306" s="97"/>
      <c r="E306" s="69"/>
      <c r="F306" s="97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94"/>
      <c r="AB306" s="94"/>
      <c r="AC306" s="94"/>
      <c r="AD306" s="94"/>
      <c r="AE306" s="69"/>
      <c r="AF306" s="69"/>
      <c r="AG306" s="69"/>
      <c r="AH306" s="69"/>
    </row>
    <row r="307">
      <c r="A307" s="97"/>
      <c r="B307" s="97"/>
      <c r="C307" s="69"/>
      <c r="D307" s="97"/>
      <c r="E307" s="69"/>
      <c r="F307" s="97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94"/>
      <c r="AB307" s="94"/>
      <c r="AC307" s="94"/>
      <c r="AD307" s="94"/>
      <c r="AE307" s="69"/>
      <c r="AF307" s="69"/>
      <c r="AG307" s="69"/>
      <c r="AH307" s="69"/>
    </row>
    <row r="308">
      <c r="A308" s="97"/>
      <c r="B308" s="97"/>
      <c r="C308" s="69"/>
      <c r="D308" s="97"/>
      <c r="E308" s="69"/>
      <c r="F308" s="97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94"/>
      <c r="AB308" s="94"/>
      <c r="AC308" s="94"/>
      <c r="AD308" s="94"/>
      <c r="AE308" s="69"/>
      <c r="AF308" s="69"/>
      <c r="AG308" s="69"/>
      <c r="AH308" s="69"/>
    </row>
    <row r="309">
      <c r="A309" s="97"/>
      <c r="B309" s="97"/>
      <c r="C309" s="69"/>
      <c r="D309" s="97"/>
      <c r="E309" s="69"/>
      <c r="F309" s="97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94"/>
      <c r="AB309" s="94"/>
      <c r="AC309" s="94"/>
      <c r="AD309" s="94"/>
      <c r="AE309" s="69"/>
      <c r="AF309" s="69"/>
      <c r="AG309" s="69"/>
      <c r="AH309" s="69"/>
    </row>
    <row r="310">
      <c r="A310" s="97"/>
      <c r="B310" s="97"/>
      <c r="C310" s="69"/>
      <c r="D310" s="97"/>
      <c r="E310" s="69"/>
      <c r="F310" s="97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94"/>
      <c r="AB310" s="94"/>
      <c r="AC310" s="94"/>
      <c r="AD310" s="94"/>
      <c r="AE310" s="69"/>
      <c r="AF310" s="69"/>
      <c r="AG310" s="69"/>
      <c r="AH310" s="69"/>
    </row>
    <row r="311">
      <c r="A311" s="97"/>
      <c r="B311" s="97"/>
      <c r="C311" s="69"/>
      <c r="D311" s="97"/>
      <c r="E311" s="69"/>
      <c r="F311" s="97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94"/>
      <c r="AB311" s="94"/>
      <c r="AC311" s="94"/>
      <c r="AD311" s="94"/>
      <c r="AE311" s="69"/>
      <c r="AF311" s="69"/>
      <c r="AG311" s="69"/>
      <c r="AH311" s="69"/>
    </row>
    <row r="312">
      <c r="A312" s="97"/>
      <c r="B312" s="97"/>
      <c r="C312" s="69"/>
      <c r="D312" s="97"/>
      <c r="E312" s="69"/>
      <c r="F312" s="97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94"/>
      <c r="AB312" s="94"/>
      <c r="AC312" s="94"/>
      <c r="AD312" s="94"/>
      <c r="AE312" s="69"/>
      <c r="AF312" s="69"/>
      <c r="AG312" s="69"/>
      <c r="AH312" s="69"/>
    </row>
    <row r="313">
      <c r="A313" s="97"/>
      <c r="B313" s="97"/>
      <c r="C313" s="69"/>
      <c r="D313" s="97"/>
      <c r="E313" s="69"/>
      <c r="F313" s="97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94"/>
      <c r="AB313" s="94"/>
      <c r="AC313" s="94"/>
      <c r="AD313" s="94"/>
      <c r="AE313" s="69"/>
      <c r="AF313" s="69"/>
      <c r="AG313" s="69"/>
      <c r="AH313" s="69"/>
    </row>
    <row r="314">
      <c r="A314" s="97"/>
      <c r="B314" s="97"/>
      <c r="C314" s="69"/>
      <c r="D314" s="97"/>
      <c r="E314" s="69"/>
      <c r="F314" s="97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94"/>
      <c r="AB314" s="94"/>
      <c r="AC314" s="94"/>
      <c r="AD314" s="94"/>
      <c r="AE314" s="69"/>
      <c r="AF314" s="69"/>
      <c r="AG314" s="69"/>
      <c r="AH314" s="69"/>
    </row>
    <row r="315">
      <c r="A315" s="97"/>
      <c r="B315" s="97"/>
      <c r="C315" s="69"/>
      <c r="D315" s="97"/>
      <c r="E315" s="69"/>
      <c r="F315" s="97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94"/>
      <c r="AB315" s="94"/>
      <c r="AC315" s="94"/>
      <c r="AD315" s="94"/>
      <c r="AE315" s="69"/>
      <c r="AF315" s="69"/>
      <c r="AG315" s="69"/>
      <c r="AH315" s="69"/>
    </row>
    <row r="316">
      <c r="A316" s="97"/>
      <c r="B316" s="97"/>
      <c r="C316" s="69"/>
      <c r="D316" s="97"/>
      <c r="E316" s="69"/>
      <c r="F316" s="97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94"/>
      <c r="AB316" s="94"/>
      <c r="AC316" s="94"/>
      <c r="AD316" s="94"/>
      <c r="AE316" s="69"/>
      <c r="AF316" s="69"/>
      <c r="AG316" s="69"/>
      <c r="AH316" s="69"/>
    </row>
    <row r="317">
      <c r="A317" s="97"/>
      <c r="B317" s="97"/>
      <c r="C317" s="69"/>
      <c r="D317" s="97"/>
      <c r="E317" s="69"/>
      <c r="F317" s="97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94"/>
      <c r="AB317" s="94"/>
      <c r="AC317" s="94"/>
      <c r="AD317" s="94"/>
      <c r="AE317" s="69"/>
      <c r="AF317" s="69"/>
      <c r="AG317" s="69"/>
      <c r="AH317" s="69"/>
    </row>
    <row r="318">
      <c r="A318" s="97"/>
      <c r="B318" s="97"/>
      <c r="C318" s="69"/>
      <c r="D318" s="97"/>
      <c r="E318" s="69"/>
      <c r="F318" s="97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94"/>
      <c r="AB318" s="94"/>
      <c r="AC318" s="94"/>
      <c r="AD318" s="94"/>
      <c r="AE318" s="69"/>
      <c r="AF318" s="69"/>
      <c r="AG318" s="69"/>
      <c r="AH318" s="69"/>
    </row>
    <row r="319">
      <c r="A319" s="97"/>
      <c r="B319" s="97"/>
      <c r="C319" s="69"/>
      <c r="D319" s="97"/>
      <c r="E319" s="69"/>
      <c r="F319" s="97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94"/>
      <c r="AB319" s="94"/>
      <c r="AC319" s="94"/>
      <c r="AD319" s="94"/>
      <c r="AE319" s="69"/>
      <c r="AF319" s="69"/>
      <c r="AG319" s="69"/>
      <c r="AH319" s="69"/>
    </row>
    <row r="320">
      <c r="A320" s="97"/>
      <c r="B320" s="97"/>
      <c r="C320" s="69"/>
      <c r="D320" s="97"/>
      <c r="E320" s="69"/>
      <c r="F320" s="97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94"/>
      <c r="AB320" s="94"/>
      <c r="AC320" s="94"/>
      <c r="AD320" s="94"/>
      <c r="AE320" s="69"/>
      <c r="AF320" s="69"/>
      <c r="AG320" s="69"/>
      <c r="AH320" s="69"/>
    </row>
    <row r="321">
      <c r="A321" s="97"/>
      <c r="B321" s="97"/>
      <c r="C321" s="69"/>
      <c r="D321" s="97"/>
      <c r="E321" s="69"/>
      <c r="F321" s="97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94"/>
      <c r="AB321" s="94"/>
      <c r="AC321" s="94"/>
      <c r="AD321" s="94"/>
      <c r="AE321" s="69"/>
      <c r="AF321" s="69"/>
      <c r="AG321" s="69"/>
      <c r="AH321" s="69"/>
    </row>
    <row r="322">
      <c r="A322" s="97"/>
      <c r="B322" s="97"/>
      <c r="C322" s="69"/>
      <c r="D322" s="97"/>
      <c r="E322" s="69"/>
      <c r="F322" s="97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94"/>
      <c r="AB322" s="94"/>
      <c r="AC322" s="94"/>
      <c r="AD322" s="94"/>
      <c r="AE322" s="69"/>
      <c r="AF322" s="69"/>
      <c r="AG322" s="69"/>
      <c r="AH322" s="69"/>
    </row>
    <row r="323">
      <c r="A323" s="97"/>
      <c r="B323" s="97"/>
      <c r="C323" s="69"/>
      <c r="D323" s="97"/>
      <c r="E323" s="69"/>
      <c r="F323" s="97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94"/>
      <c r="AB323" s="94"/>
      <c r="AC323" s="94"/>
      <c r="AD323" s="94"/>
      <c r="AE323" s="69"/>
      <c r="AF323" s="69"/>
      <c r="AG323" s="69"/>
      <c r="AH323" s="69"/>
    </row>
    <row r="324">
      <c r="A324" s="97"/>
      <c r="B324" s="97"/>
      <c r="C324" s="69"/>
      <c r="D324" s="97"/>
      <c r="E324" s="69"/>
      <c r="F324" s="97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94"/>
      <c r="AB324" s="94"/>
      <c r="AC324" s="94"/>
      <c r="AD324" s="94"/>
      <c r="AE324" s="69"/>
      <c r="AF324" s="69"/>
      <c r="AG324" s="69"/>
      <c r="AH324" s="69"/>
    </row>
    <row r="325">
      <c r="A325" s="97"/>
      <c r="B325" s="97"/>
      <c r="C325" s="69"/>
      <c r="D325" s="97"/>
      <c r="E325" s="69"/>
      <c r="F325" s="97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94"/>
      <c r="AB325" s="94"/>
      <c r="AC325" s="94"/>
      <c r="AD325" s="94"/>
      <c r="AE325" s="69"/>
      <c r="AF325" s="69"/>
      <c r="AG325" s="69"/>
      <c r="AH325" s="69"/>
    </row>
    <row r="326">
      <c r="A326" s="97"/>
      <c r="B326" s="97"/>
      <c r="C326" s="69"/>
      <c r="D326" s="97"/>
      <c r="E326" s="69"/>
      <c r="F326" s="97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94"/>
      <c r="AB326" s="94"/>
      <c r="AC326" s="94"/>
      <c r="AD326" s="94"/>
      <c r="AE326" s="69"/>
      <c r="AF326" s="69"/>
      <c r="AG326" s="69"/>
      <c r="AH326" s="69"/>
    </row>
    <row r="327">
      <c r="A327" s="97"/>
      <c r="B327" s="97"/>
      <c r="C327" s="69"/>
      <c r="D327" s="97"/>
      <c r="E327" s="69"/>
      <c r="F327" s="97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94"/>
      <c r="AB327" s="94"/>
      <c r="AC327" s="94"/>
      <c r="AD327" s="94"/>
      <c r="AE327" s="69"/>
      <c r="AF327" s="69"/>
      <c r="AG327" s="69"/>
      <c r="AH327" s="69"/>
    </row>
    <row r="328">
      <c r="A328" s="97"/>
      <c r="B328" s="97"/>
      <c r="C328" s="69"/>
      <c r="D328" s="97"/>
      <c r="E328" s="69"/>
      <c r="F328" s="97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94"/>
      <c r="AB328" s="94"/>
      <c r="AC328" s="94"/>
      <c r="AD328" s="94"/>
      <c r="AE328" s="69"/>
      <c r="AF328" s="69"/>
      <c r="AG328" s="69"/>
      <c r="AH328" s="69"/>
    </row>
    <row r="329">
      <c r="A329" s="97"/>
      <c r="B329" s="97"/>
      <c r="C329" s="69"/>
      <c r="D329" s="97"/>
      <c r="E329" s="69"/>
      <c r="F329" s="97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94"/>
      <c r="AB329" s="94"/>
      <c r="AC329" s="94"/>
      <c r="AD329" s="94"/>
      <c r="AE329" s="69"/>
      <c r="AF329" s="69"/>
      <c r="AG329" s="69"/>
      <c r="AH329" s="69"/>
    </row>
    <row r="330">
      <c r="A330" s="97"/>
      <c r="B330" s="97"/>
      <c r="C330" s="69"/>
      <c r="D330" s="97"/>
      <c r="E330" s="69"/>
      <c r="F330" s="97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94"/>
      <c r="AB330" s="94"/>
      <c r="AC330" s="94"/>
      <c r="AD330" s="94"/>
      <c r="AE330" s="69"/>
      <c r="AF330" s="69"/>
      <c r="AG330" s="69"/>
      <c r="AH330" s="69"/>
    </row>
    <row r="331">
      <c r="A331" s="97"/>
      <c r="B331" s="97"/>
      <c r="C331" s="69"/>
      <c r="D331" s="97"/>
      <c r="E331" s="69"/>
      <c r="F331" s="97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94"/>
      <c r="AB331" s="94"/>
      <c r="AC331" s="94"/>
      <c r="AD331" s="94"/>
      <c r="AE331" s="69"/>
      <c r="AF331" s="69"/>
      <c r="AG331" s="69"/>
      <c r="AH331" s="69"/>
    </row>
    <row r="332">
      <c r="A332" s="97"/>
      <c r="B332" s="97"/>
      <c r="C332" s="69"/>
      <c r="D332" s="97"/>
      <c r="E332" s="69"/>
      <c r="F332" s="97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94"/>
      <c r="AB332" s="94"/>
      <c r="AC332" s="94"/>
      <c r="AD332" s="94"/>
      <c r="AE332" s="69"/>
      <c r="AF332" s="69"/>
      <c r="AG332" s="69"/>
      <c r="AH332" s="69"/>
    </row>
    <row r="333">
      <c r="A333" s="97"/>
      <c r="B333" s="97"/>
      <c r="C333" s="69"/>
      <c r="D333" s="97"/>
      <c r="E333" s="69"/>
      <c r="F333" s="97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94"/>
      <c r="AB333" s="94"/>
      <c r="AC333" s="94"/>
      <c r="AD333" s="94"/>
      <c r="AE333" s="69"/>
      <c r="AF333" s="69"/>
      <c r="AG333" s="69"/>
      <c r="AH333" s="69"/>
    </row>
    <row r="334">
      <c r="A334" s="97"/>
      <c r="B334" s="97"/>
      <c r="C334" s="69"/>
      <c r="D334" s="97"/>
      <c r="E334" s="69"/>
      <c r="F334" s="97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94"/>
      <c r="AB334" s="94"/>
      <c r="AC334" s="94"/>
      <c r="AD334" s="94"/>
      <c r="AE334" s="69"/>
      <c r="AF334" s="69"/>
      <c r="AG334" s="69"/>
      <c r="AH334" s="69"/>
    </row>
    <row r="335">
      <c r="A335" s="97"/>
      <c r="B335" s="97"/>
      <c r="C335" s="69"/>
      <c r="D335" s="97"/>
      <c r="E335" s="69"/>
      <c r="F335" s="97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94"/>
      <c r="AB335" s="94"/>
      <c r="AC335" s="94"/>
      <c r="AD335" s="94"/>
      <c r="AE335" s="69"/>
      <c r="AF335" s="69"/>
      <c r="AG335" s="69"/>
      <c r="AH335" s="69"/>
    </row>
    <row r="336">
      <c r="A336" s="97"/>
      <c r="B336" s="97"/>
      <c r="C336" s="69"/>
      <c r="D336" s="97"/>
      <c r="E336" s="69"/>
      <c r="F336" s="97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94"/>
      <c r="AB336" s="94"/>
      <c r="AC336" s="94"/>
      <c r="AD336" s="94"/>
      <c r="AE336" s="69"/>
      <c r="AF336" s="69"/>
      <c r="AG336" s="69"/>
      <c r="AH336" s="69"/>
    </row>
    <row r="337">
      <c r="A337" s="97"/>
      <c r="B337" s="97"/>
      <c r="C337" s="69"/>
      <c r="D337" s="97"/>
      <c r="E337" s="69"/>
      <c r="F337" s="97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94"/>
      <c r="AB337" s="94"/>
      <c r="AC337" s="94"/>
      <c r="AD337" s="94"/>
      <c r="AE337" s="69"/>
      <c r="AF337" s="69"/>
      <c r="AG337" s="69"/>
      <c r="AH337" s="69"/>
    </row>
    <row r="338">
      <c r="A338" s="97"/>
      <c r="B338" s="97"/>
      <c r="C338" s="69"/>
      <c r="D338" s="97"/>
      <c r="E338" s="69"/>
      <c r="F338" s="97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94"/>
      <c r="AB338" s="94"/>
      <c r="AC338" s="94"/>
      <c r="AD338" s="94"/>
      <c r="AE338" s="69"/>
      <c r="AF338" s="69"/>
      <c r="AG338" s="69"/>
      <c r="AH338" s="69"/>
    </row>
    <row r="339">
      <c r="A339" s="97"/>
      <c r="B339" s="97"/>
      <c r="C339" s="69"/>
      <c r="D339" s="97"/>
      <c r="E339" s="69"/>
      <c r="F339" s="97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94"/>
      <c r="AB339" s="94"/>
      <c r="AC339" s="94"/>
      <c r="AD339" s="94"/>
      <c r="AE339" s="69"/>
      <c r="AF339" s="69"/>
      <c r="AG339" s="69"/>
      <c r="AH339" s="69"/>
    </row>
    <row r="340">
      <c r="A340" s="97"/>
      <c r="B340" s="97"/>
      <c r="C340" s="69"/>
      <c r="D340" s="97"/>
      <c r="E340" s="69"/>
      <c r="F340" s="97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94"/>
      <c r="AB340" s="94"/>
      <c r="AC340" s="94"/>
      <c r="AD340" s="94"/>
      <c r="AE340" s="69"/>
      <c r="AF340" s="69"/>
      <c r="AG340" s="69"/>
      <c r="AH340" s="69"/>
    </row>
    <row r="341">
      <c r="A341" s="97"/>
      <c r="B341" s="97"/>
      <c r="C341" s="69"/>
      <c r="D341" s="97"/>
      <c r="E341" s="69"/>
      <c r="F341" s="97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94"/>
      <c r="AB341" s="94"/>
      <c r="AC341" s="94"/>
      <c r="AD341" s="94"/>
      <c r="AE341" s="69"/>
      <c r="AF341" s="69"/>
      <c r="AG341" s="69"/>
      <c r="AH341" s="69"/>
    </row>
    <row r="342">
      <c r="A342" s="97"/>
      <c r="B342" s="97"/>
      <c r="C342" s="69"/>
      <c r="D342" s="97"/>
      <c r="E342" s="69"/>
      <c r="F342" s="97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94"/>
      <c r="AB342" s="94"/>
      <c r="AC342" s="94"/>
      <c r="AD342" s="94"/>
      <c r="AE342" s="69"/>
      <c r="AF342" s="69"/>
      <c r="AG342" s="69"/>
      <c r="AH342" s="69"/>
    </row>
    <row r="343">
      <c r="A343" s="97"/>
      <c r="B343" s="97"/>
      <c r="C343" s="69"/>
      <c r="D343" s="97"/>
      <c r="E343" s="69"/>
      <c r="F343" s="97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94"/>
      <c r="AB343" s="94"/>
      <c r="AC343" s="94"/>
      <c r="AD343" s="94"/>
      <c r="AE343" s="69"/>
      <c r="AF343" s="69"/>
      <c r="AG343" s="69"/>
      <c r="AH343" s="69"/>
    </row>
    <row r="344">
      <c r="A344" s="97"/>
      <c r="B344" s="97"/>
      <c r="C344" s="69"/>
      <c r="D344" s="97"/>
      <c r="E344" s="69"/>
      <c r="F344" s="97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94"/>
      <c r="AB344" s="94"/>
      <c r="AC344" s="94"/>
      <c r="AD344" s="94"/>
      <c r="AE344" s="69"/>
      <c r="AF344" s="69"/>
      <c r="AG344" s="69"/>
      <c r="AH344" s="69"/>
    </row>
    <row r="345">
      <c r="A345" s="97"/>
      <c r="B345" s="97"/>
      <c r="C345" s="69"/>
      <c r="D345" s="97"/>
      <c r="E345" s="69"/>
      <c r="F345" s="97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94"/>
      <c r="AB345" s="94"/>
      <c r="AC345" s="94"/>
      <c r="AD345" s="94"/>
      <c r="AE345" s="69"/>
      <c r="AF345" s="69"/>
      <c r="AG345" s="69"/>
      <c r="AH345" s="69"/>
    </row>
    <row r="346">
      <c r="A346" s="97"/>
      <c r="B346" s="97"/>
      <c r="C346" s="69"/>
      <c r="D346" s="97"/>
      <c r="E346" s="69"/>
      <c r="F346" s="97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94"/>
      <c r="AB346" s="94"/>
      <c r="AC346" s="94"/>
      <c r="AD346" s="94"/>
      <c r="AE346" s="69"/>
      <c r="AF346" s="69"/>
      <c r="AG346" s="69"/>
      <c r="AH346" s="69"/>
    </row>
    <row r="347">
      <c r="A347" s="97"/>
      <c r="B347" s="97"/>
      <c r="C347" s="69"/>
      <c r="D347" s="97"/>
      <c r="E347" s="69"/>
      <c r="F347" s="97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94"/>
      <c r="AB347" s="94"/>
      <c r="AC347" s="94"/>
      <c r="AD347" s="94"/>
      <c r="AE347" s="69"/>
      <c r="AF347" s="69"/>
      <c r="AG347" s="69"/>
      <c r="AH347" s="69"/>
    </row>
    <row r="348">
      <c r="A348" s="97"/>
      <c r="B348" s="97"/>
      <c r="C348" s="69"/>
      <c r="D348" s="97"/>
      <c r="E348" s="69"/>
      <c r="F348" s="97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94"/>
      <c r="AB348" s="94"/>
      <c r="AC348" s="94"/>
      <c r="AD348" s="94"/>
      <c r="AE348" s="69"/>
      <c r="AF348" s="69"/>
      <c r="AG348" s="69"/>
      <c r="AH348" s="69"/>
    </row>
    <row r="349">
      <c r="A349" s="97"/>
      <c r="B349" s="97"/>
      <c r="C349" s="69"/>
      <c r="D349" s="97"/>
      <c r="E349" s="69"/>
      <c r="F349" s="97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94"/>
      <c r="AB349" s="94"/>
      <c r="AC349" s="94"/>
      <c r="AD349" s="94"/>
      <c r="AE349" s="69"/>
      <c r="AF349" s="69"/>
      <c r="AG349" s="69"/>
      <c r="AH349" s="69"/>
    </row>
    <row r="350">
      <c r="A350" s="97"/>
      <c r="B350" s="97"/>
      <c r="C350" s="69"/>
      <c r="D350" s="97"/>
      <c r="E350" s="69"/>
      <c r="F350" s="97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94"/>
      <c r="AB350" s="94"/>
      <c r="AC350" s="94"/>
      <c r="AD350" s="94"/>
      <c r="AE350" s="69"/>
      <c r="AF350" s="69"/>
      <c r="AG350" s="69"/>
      <c r="AH350" s="69"/>
    </row>
    <row r="351">
      <c r="A351" s="97"/>
      <c r="B351" s="97"/>
      <c r="C351" s="69"/>
      <c r="D351" s="97"/>
      <c r="E351" s="69"/>
      <c r="F351" s="97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94"/>
      <c r="AB351" s="94"/>
      <c r="AC351" s="94"/>
      <c r="AD351" s="94"/>
      <c r="AE351" s="69"/>
      <c r="AF351" s="69"/>
      <c r="AG351" s="69"/>
      <c r="AH351" s="69"/>
    </row>
    <row r="352">
      <c r="A352" s="97"/>
      <c r="B352" s="97"/>
      <c r="C352" s="69"/>
      <c r="D352" s="97"/>
      <c r="E352" s="69"/>
      <c r="F352" s="97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94"/>
      <c r="AB352" s="94"/>
      <c r="AC352" s="94"/>
      <c r="AD352" s="94"/>
      <c r="AE352" s="69"/>
      <c r="AF352" s="69"/>
      <c r="AG352" s="69"/>
      <c r="AH352" s="69"/>
    </row>
    <row r="353">
      <c r="A353" s="97"/>
      <c r="B353" s="97"/>
      <c r="C353" s="69"/>
      <c r="D353" s="97"/>
      <c r="E353" s="69"/>
      <c r="F353" s="97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94"/>
      <c r="AB353" s="94"/>
      <c r="AC353" s="94"/>
      <c r="AD353" s="94"/>
      <c r="AE353" s="69"/>
      <c r="AF353" s="69"/>
      <c r="AG353" s="69"/>
      <c r="AH353" s="69"/>
    </row>
    <row r="354">
      <c r="A354" s="97"/>
      <c r="B354" s="97"/>
      <c r="C354" s="69"/>
      <c r="D354" s="97"/>
      <c r="E354" s="69"/>
      <c r="F354" s="97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94"/>
      <c r="AB354" s="94"/>
      <c r="AC354" s="94"/>
      <c r="AD354" s="94"/>
      <c r="AE354" s="69"/>
      <c r="AF354" s="69"/>
      <c r="AG354" s="69"/>
      <c r="AH354" s="69"/>
    </row>
    <row r="355">
      <c r="A355" s="97"/>
      <c r="B355" s="97"/>
      <c r="C355" s="69"/>
      <c r="D355" s="97"/>
      <c r="E355" s="69"/>
      <c r="F355" s="97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94"/>
      <c r="AB355" s="94"/>
      <c r="AC355" s="94"/>
      <c r="AD355" s="94"/>
      <c r="AE355" s="69"/>
      <c r="AF355" s="69"/>
      <c r="AG355" s="69"/>
      <c r="AH355" s="69"/>
    </row>
    <row r="356">
      <c r="A356" s="97"/>
      <c r="B356" s="97"/>
      <c r="C356" s="69"/>
      <c r="D356" s="97"/>
      <c r="E356" s="69"/>
      <c r="F356" s="97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94"/>
      <c r="AB356" s="94"/>
      <c r="AC356" s="94"/>
      <c r="AD356" s="94"/>
      <c r="AE356" s="69"/>
      <c r="AF356" s="69"/>
      <c r="AG356" s="69"/>
      <c r="AH356" s="69"/>
    </row>
    <row r="357">
      <c r="A357" s="97"/>
      <c r="B357" s="97"/>
      <c r="C357" s="69"/>
      <c r="D357" s="97"/>
      <c r="E357" s="69"/>
      <c r="F357" s="97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94"/>
      <c r="AB357" s="94"/>
      <c r="AC357" s="94"/>
      <c r="AD357" s="94"/>
      <c r="AE357" s="69"/>
      <c r="AF357" s="69"/>
      <c r="AG357" s="69"/>
      <c r="AH357" s="69"/>
    </row>
    <row r="358">
      <c r="A358" s="97"/>
      <c r="B358" s="97"/>
      <c r="C358" s="69"/>
      <c r="D358" s="97"/>
      <c r="E358" s="69"/>
      <c r="F358" s="97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94"/>
      <c r="AB358" s="94"/>
      <c r="AC358" s="94"/>
      <c r="AD358" s="94"/>
      <c r="AE358" s="69"/>
      <c r="AF358" s="69"/>
      <c r="AG358" s="69"/>
      <c r="AH358" s="69"/>
    </row>
    <row r="359">
      <c r="A359" s="97"/>
      <c r="B359" s="97"/>
      <c r="C359" s="69"/>
      <c r="D359" s="97"/>
      <c r="E359" s="69"/>
      <c r="F359" s="97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94"/>
      <c r="AB359" s="94"/>
      <c r="AC359" s="94"/>
      <c r="AD359" s="94"/>
      <c r="AE359" s="69"/>
      <c r="AF359" s="69"/>
      <c r="AG359" s="69"/>
      <c r="AH359" s="69"/>
    </row>
    <row r="360">
      <c r="A360" s="97"/>
      <c r="B360" s="97"/>
      <c r="C360" s="69"/>
      <c r="D360" s="97"/>
      <c r="E360" s="69"/>
      <c r="F360" s="97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94"/>
      <c r="AB360" s="94"/>
      <c r="AC360" s="94"/>
      <c r="AD360" s="94"/>
      <c r="AE360" s="69"/>
      <c r="AF360" s="69"/>
      <c r="AG360" s="69"/>
      <c r="AH360" s="69"/>
    </row>
    <row r="361">
      <c r="A361" s="97"/>
      <c r="B361" s="97"/>
      <c r="C361" s="69"/>
      <c r="D361" s="97"/>
      <c r="E361" s="69"/>
      <c r="F361" s="97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94"/>
      <c r="AB361" s="94"/>
      <c r="AC361" s="94"/>
      <c r="AD361" s="94"/>
      <c r="AE361" s="69"/>
      <c r="AF361" s="69"/>
      <c r="AG361" s="69"/>
      <c r="AH361" s="69"/>
    </row>
    <row r="362">
      <c r="A362" s="97"/>
      <c r="B362" s="97"/>
      <c r="C362" s="69"/>
      <c r="D362" s="97"/>
      <c r="E362" s="69"/>
      <c r="F362" s="97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94"/>
      <c r="AB362" s="94"/>
      <c r="AC362" s="94"/>
      <c r="AD362" s="94"/>
      <c r="AE362" s="69"/>
      <c r="AF362" s="69"/>
      <c r="AG362" s="69"/>
      <c r="AH362" s="69"/>
    </row>
    <row r="363">
      <c r="A363" s="97"/>
      <c r="B363" s="97"/>
      <c r="C363" s="69"/>
      <c r="D363" s="97"/>
      <c r="E363" s="69"/>
      <c r="F363" s="97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94"/>
      <c r="AB363" s="94"/>
      <c r="AC363" s="94"/>
      <c r="AD363" s="94"/>
      <c r="AE363" s="69"/>
      <c r="AF363" s="69"/>
      <c r="AG363" s="69"/>
      <c r="AH363" s="69"/>
    </row>
    <row r="364">
      <c r="A364" s="97"/>
      <c r="B364" s="97"/>
      <c r="C364" s="69"/>
      <c r="D364" s="97"/>
      <c r="E364" s="69"/>
      <c r="F364" s="97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94"/>
      <c r="AB364" s="94"/>
      <c r="AC364" s="94"/>
      <c r="AD364" s="94"/>
      <c r="AE364" s="69"/>
      <c r="AF364" s="69"/>
      <c r="AG364" s="69"/>
      <c r="AH364" s="69"/>
    </row>
    <row r="365">
      <c r="A365" s="97"/>
      <c r="B365" s="97"/>
      <c r="C365" s="69"/>
      <c r="D365" s="97"/>
      <c r="E365" s="69"/>
      <c r="F365" s="97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94"/>
      <c r="AB365" s="94"/>
      <c r="AC365" s="94"/>
      <c r="AD365" s="94"/>
      <c r="AE365" s="69"/>
      <c r="AF365" s="69"/>
      <c r="AG365" s="69"/>
      <c r="AH365" s="69"/>
    </row>
    <row r="366">
      <c r="A366" s="97"/>
      <c r="B366" s="97"/>
      <c r="C366" s="69"/>
      <c r="D366" s="97"/>
      <c r="E366" s="69"/>
      <c r="F366" s="97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94"/>
      <c r="AB366" s="94"/>
      <c r="AC366" s="94"/>
      <c r="AD366" s="94"/>
      <c r="AE366" s="69"/>
      <c r="AF366" s="69"/>
      <c r="AG366" s="69"/>
      <c r="AH366" s="69"/>
    </row>
    <row r="367">
      <c r="A367" s="97"/>
      <c r="B367" s="97"/>
      <c r="C367" s="69"/>
      <c r="D367" s="97"/>
      <c r="E367" s="69"/>
      <c r="F367" s="97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94"/>
      <c r="AB367" s="94"/>
      <c r="AC367" s="94"/>
      <c r="AD367" s="94"/>
      <c r="AE367" s="69"/>
      <c r="AF367" s="69"/>
      <c r="AG367" s="69"/>
      <c r="AH367" s="69"/>
    </row>
    <row r="368">
      <c r="A368" s="97"/>
      <c r="B368" s="97"/>
      <c r="C368" s="69"/>
      <c r="D368" s="97"/>
      <c r="E368" s="69"/>
      <c r="F368" s="97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94"/>
      <c r="AB368" s="94"/>
      <c r="AC368" s="94"/>
      <c r="AD368" s="94"/>
      <c r="AE368" s="69"/>
      <c r="AF368" s="69"/>
      <c r="AG368" s="69"/>
      <c r="AH368" s="69"/>
    </row>
    <row r="369">
      <c r="A369" s="97"/>
      <c r="B369" s="97"/>
      <c r="C369" s="69"/>
      <c r="D369" s="97"/>
      <c r="E369" s="69"/>
      <c r="F369" s="97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94"/>
      <c r="AB369" s="94"/>
      <c r="AC369" s="94"/>
      <c r="AD369" s="94"/>
      <c r="AE369" s="69"/>
      <c r="AF369" s="69"/>
      <c r="AG369" s="69"/>
      <c r="AH369" s="69"/>
    </row>
    <row r="370">
      <c r="A370" s="97"/>
      <c r="B370" s="97"/>
      <c r="C370" s="69"/>
      <c r="D370" s="97"/>
      <c r="E370" s="69"/>
      <c r="F370" s="97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94"/>
      <c r="AB370" s="94"/>
      <c r="AC370" s="94"/>
      <c r="AD370" s="94"/>
      <c r="AE370" s="69"/>
      <c r="AF370" s="69"/>
      <c r="AG370" s="69"/>
      <c r="AH370" s="69"/>
    </row>
    <row r="371">
      <c r="A371" s="97"/>
      <c r="B371" s="97"/>
      <c r="C371" s="69"/>
      <c r="D371" s="97"/>
      <c r="E371" s="69"/>
      <c r="F371" s="97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94"/>
      <c r="AB371" s="94"/>
      <c r="AC371" s="94"/>
      <c r="AD371" s="94"/>
      <c r="AE371" s="69"/>
      <c r="AF371" s="69"/>
      <c r="AG371" s="69"/>
      <c r="AH371" s="69"/>
    </row>
    <row r="372">
      <c r="A372" s="97"/>
      <c r="B372" s="97"/>
      <c r="C372" s="69"/>
      <c r="D372" s="97"/>
      <c r="E372" s="69"/>
      <c r="F372" s="97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94"/>
      <c r="AB372" s="94"/>
      <c r="AC372" s="94"/>
      <c r="AD372" s="94"/>
      <c r="AE372" s="69"/>
      <c r="AF372" s="69"/>
      <c r="AG372" s="69"/>
      <c r="AH372" s="69"/>
    </row>
    <row r="373">
      <c r="A373" s="97"/>
      <c r="B373" s="97"/>
      <c r="C373" s="69"/>
      <c r="D373" s="97"/>
      <c r="E373" s="69"/>
      <c r="F373" s="97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94"/>
      <c r="AB373" s="94"/>
      <c r="AC373" s="94"/>
      <c r="AD373" s="94"/>
      <c r="AE373" s="69"/>
      <c r="AF373" s="69"/>
      <c r="AG373" s="69"/>
      <c r="AH373" s="69"/>
    </row>
    <row r="374">
      <c r="A374" s="97"/>
      <c r="B374" s="97"/>
      <c r="C374" s="69"/>
      <c r="D374" s="97"/>
      <c r="E374" s="69"/>
      <c r="F374" s="97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94"/>
      <c r="AB374" s="94"/>
      <c r="AC374" s="94"/>
      <c r="AD374" s="94"/>
      <c r="AE374" s="69"/>
      <c r="AF374" s="69"/>
      <c r="AG374" s="69"/>
      <c r="AH374" s="69"/>
    </row>
    <row r="375">
      <c r="A375" s="97"/>
      <c r="B375" s="97"/>
      <c r="C375" s="69"/>
      <c r="D375" s="97"/>
      <c r="E375" s="69"/>
      <c r="F375" s="97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94"/>
      <c r="AB375" s="94"/>
      <c r="AC375" s="94"/>
      <c r="AD375" s="94"/>
      <c r="AE375" s="69"/>
      <c r="AF375" s="69"/>
      <c r="AG375" s="69"/>
      <c r="AH375" s="69"/>
    </row>
    <row r="376">
      <c r="A376" s="97"/>
      <c r="B376" s="97"/>
      <c r="C376" s="69"/>
      <c r="D376" s="97"/>
      <c r="E376" s="69"/>
      <c r="F376" s="97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94"/>
      <c r="AB376" s="94"/>
      <c r="AC376" s="94"/>
      <c r="AD376" s="94"/>
      <c r="AE376" s="69"/>
      <c r="AF376" s="69"/>
      <c r="AG376" s="69"/>
      <c r="AH376" s="69"/>
    </row>
    <row r="377">
      <c r="A377" s="97"/>
      <c r="B377" s="97"/>
      <c r="C377" s="69"/>
      <c r="D377" s="97"/>
      <c r="E377" s="69"/>
      <c r="F377" s="97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94"/>
      <c r="AB377" s="94"/>
      <c r="AC377" s="94"/>
      <c r="AD377" s="94"/>
      <c r="AE377" s="69"/>
      <c r="AF377" s="69"/>
      <c r="AG377" s="69"/>
      <c r="AH377" s="69"/>
    </row>
    <row r="378">
      <c r="A378" s="97"/>
      <c r="B378" s="97"/>
      <c r="C378" s="69"/>
      <c r="D378" s="97"/>
      <c r="E378" s="69"/>
      <c r="F378" s="97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94"/>
      <c r="AB378" s="94"/>
      <c r="AC378" s="94"/>
      <c r="AD378" s="94"/>
      <c r="AE378" s="69"/>
      <c r="AF378" s="69"/>
      <c r="AG378" s="69"/>
      <c r="AH378" s="69"/>
    </row>
    <row r="379">
      <c r="A379" s="97"/>
      <c r="B379" s="97"/>
      <c r="C379" s="69"/>
      <c r="D379" s="97"/>
      <c r="E379" s="69"/>
      <c r="F379" s="97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94"/>
      <c r="AB379" s="94"/>
      <c r="AC379" s="94"/>
      <c r="AD379" s="94"/>
      <c r="AE379" s="69"/>
      <c r="AF379" s="69"/>
      <c r="AG379" s="69"/>
      <c r="AH379" s="69"/>
    </row>
    <row r="380">
      <c r="A380" s="97"/>
      <c r="B380" s="97"/>
      <c r="C380" s="69"/>
      <c r="D380" s="97"/>
      <c r="E380" s="69"/>
      <c r="F380" s="97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94"/>
      <c r="AB380" s="94"/>
      <c r="AC380" s="94"/>
      <c r="AD380" s="94"/>
      <c r="AE380" s="69"/>
      <c r="AF380" s="69"/>
      <c r="AG380" s="69"/>
      <c r="AH380" s="69"/>
    </row>
    <row r="381">
      <c r="A381" s="97"/>
      <c r="B381" s="97"/>
      <c r="C381" s="69"/>
      <c r="D381" s="97"/>
      <c r="E381" s="69"/>
      <c r="F381" s="97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94"/>
      <c r="AB381" s="94"/>
      <c r="AC381" s="94"/>
      <c r="AD381" s="94"/>
      <c r="AE381" s="69"/>
      <c r="AF381" s="69"/>
      <c r="AG381" s="69"/>
      <c r="AH381" s="69"/>
    </row>
    <row r="382">
      <c r="A382" s="98"/>
      <c r="B382" s="98"/>
      <c r="C382" s="69"/>
      <c r="D382" s="99"/>
      <c r="E382" s="69"/>
      <c r="F382" s="98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94"/>
      <c r="AB382" s="94"/>
      <c r="AC382" s="94"/>
      <c r="AD382" s="94"/>
      <c r="AE382" s="69"/>
      <c r="AF382" s="69"/>
      <c r="AG382" s="69"/>
      <c r="AH382" s="69"/>
    </row>
    <row r="383">
      <c r="A383" s="97"/>
      <c r="B383" s="97"/>
      <c r="C383" s="69"/>
      <c r="D383" s="97"/>
      <c r="E383" s="69"/>
      <c r="F383" s="97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94"/>
      <c r="AB383" s="94"/>
      <c r="AC383" s="94"/>
      <c r="AD383" s="94"/>
      <c r="AE383" s="69"/>
      <c r="AF383" s="69"/>
      <c r="AG383" s="69"/>
      <c r="AH383" s="69"/>
    </row>
    <row r="384">
      <c r="A384" s="97"/>
      <c r="B384" s="97"/>
      <c r="C384" s="69"/>
      <c r="D384" s="97"/>
      <c r="E384" s="69"/>
      <c r="F384" s="97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94"/>
      <c r="AB384" s="94"/>
      <c r="AC384" s="94"/>
      <c r="AD384" s="94"/>
      <c r="AE384" s="69"/>
      <c r="AF384" s="69"/>
      <c r="AG384" s="69"/>
      <c r="AH384" s="69"/>
    </row>
    <row r="385">
      <c r="A385" s="97"/>
      <c r="B385" s="97"/>
      <c r="C385" s="69"/>
      <c r="D385" s="97"/>
      <c r="E385" s="69"/>
      <c r="F385" s="97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94"/>
      <c r="AB385" s="94"/>
      <c r="AC385" s="94"/>
      <c r="AD385" s="94"/>
      <c r="AE385" s="69"/>
      <c r="AF385" s="69"/>
      <c r="AG385" s="69"/>
      <c r="AH385" s="69"/>
    </row>
    <row r="386">
      <c r="A386" s="97"/>
      <c r="B386" s="97"/>
      <c r="C386" s="69"/>
      <c r="D386" s="97"/>
      <c r="E386" s="69"/>
      <c r="F386" s="97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94"/>
      <c r="AB386" s="94"/>
      <c r="AC386" s="94"/>
      <c r="AD386" s="94"/>
      <c r="AE386" s="69"/>
      <c r="AF386" s="69"/>
      <c r="AG386" s="69"/>
      <c r="AH386" s="69"/>
    </row>
    <row r="387">
      <c r="A387" s="97"/>
      <c r="B387" s="97"/>
      <c r="C387" s="69"/>
      <c r="D387" s="97"/>
      <c r="E387" s="69"/>
      <c r="F387" s="97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94"/>
      <c r="AB387" s="94"/>
      <c r="AC387" s="94"/>
      <c r="AD387" s="94"/>
      <c r="AE387" s="69"/>
      <c r="AF387" s="69"/>
      <c r="AG387" s="69"/>
      <c r="AH387" s="69"/>
    </row>
    <row r="388">
      <c r="A388" s="97"/>
      <c r="B388" s="97"/>
      <c r="C388" s="69"/>
      <c r="D388" s="97"/>
      <c r="E388" s="69"/>
      <c r="F388" s="97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94"/>
      <c r="AB388" s="94"/>
      <c r="AC388" s="94"/>
      <c r="AD388" s="94"/>
      <c r="AE388" s="69"/>
      <c r="AF388" s="69"/>
      <c r="AG388" s="69"/>
      <c r="AH388" s="69"/>
    </row>
    <row r="389">
      <c r="A389" s="97"/>
      <c r="B389" s="97"/>
      <c r="C389" s="69"/>
      <c r="D389" s="97"/>
      <c r="E389" s="69"/>
      <c r="F389" s="97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94"/>
      <c r="AB389" s="94"/>
      <c r="AC389" s="94"/>
      <c r="AD389" s="94"/>
      <c r="AE389" s="69"/>
      <c r="AF389" s="69"/>
      <c r="AG389" s="69"/>
      <c r="AH389" s="69"/>
    </row>
    <row r="390">
      <c r="A390" s="97"/>
      <c r="B390" s="97"/>
      <c r="C390" s="69"/>
      <c r="D390" s="97"/>
      <c r="E390" s="69"/>
      <c r="F390" s="97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94"/>
      <c r="AB390" s="94"/>
      <c r="AC390" s="94"/>
      <c r="AD390" s="94"/>
      <c r="AE390" s="69"/>
      <c r="AF390" s="69"/>
      <c r="AG390" s="69"/>
      <c r="AH390" s="69"/>
    </row>
    <row r="391">
      <c r="A391" s="97"/>
      <c r="B391" s="97"/>
      <c r="C391" s="69"/>
      <c r="D391" s="97"/>
      <c r="E391" s="69"/>
      <c r="F391" s="97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94"/>
      <c r="AB391" s="94"/>
      <c r="AC391" s="94"/>
      <c r="AD391" s="94"/>
      <c r="AE391" s="69"/>
      <c r="AF391" s="69"/>
      <c r="AG391" s="69"/>
      <c r="AH391" s="69"/>
    </row>
    <row r="392">
      <c r="A392" s="97"/>
      <c r="B392" s="97"/>
      <c r="C392" s="69"/>
      <c r="D392" s="97"/>
      <c r="E392" s="69"/>
      <c r="F392" s="97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94"/>
      <c r="AB392" s="94"/>
      <c r="AC392" s="94"/>
      <c r="AD392" s="94"/>
      <c r="AE392" s="69"/>
      <c r="AF392" s="69"/>
      <c r="AG392" s="69"/>
      <c r="AH392" s="69"/>
    </row>
    <row r="393">
      <c r="A393" s="97"/>
      <c r="B393" s="97"/>
      <c r="C393" s="69"/>
      <c r="D393" s="97"/>
      <c r="E393" s="69"/>
      <c r="F393" s="97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94"/>
      <c r="AB393" s="94"/>
      <c r="AC393" s="94"/>
      <c r="AD393" s="94"/>
      <c r="AE393" s="69"/>
      <c r="AF393" s="69"/>
      <c r="AG393" s="69"/>
      <c r="AH393" s="69"/>
    </row>
    <row r="394">
      <c r="A394" s="97"/>
      <c r="B394" s="97"/>
      <c r="C394" s="69"/>
      <c r="D394" s="97"/>
      <c r="E394" s="69"/>
      <c r="F394" s="97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94"/>
      <c r="AB394" s="94"/>
      <c r="AC394" s="94"/>
      <c r="AD394" s="94"/>
      <c r="AE394" s="69"/>
      <c r="AF394" s="69"/>
      <c r="AG394" s="69"/>
      <c r="AH394" s="69"/>
    </row>
    <row r="395">
      <c r="A395" s="97"/>
      <c r="B395" s="97"/>
      <c r="C395" s="69"/>
      <c r="D395" s="97"/>
      <c r="E395" s="69"/>
      <c r="F395" s="97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94"/>
      <c r="AB395" s="94"/>
      <c r="AC395" s="94"/>
      <c r="AD395" s="94"/>
      <c r="AE395" s="69"/>
      <c r="AF395" s="69"/>
      <c r="AG395" s="69"/>
      <c r="AH395" s="69"/>
    </row>
    <row r="396">
      <c r="A396" s="97"/>
      <c r="B396" s="97"/>
      <c r="C396" s="69"/>
      <c r="D396" s="97"/>
      <c r="E396" s="69"/>
      <c r="F396" s="97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94"/>
      <c r="AB396" s="94"/>
      <c r="AC396" s="94"/>
      <c r="AD396" s="94"/>
      <c r="AE396" s="69"/>
      <c r="AF396" s="69"/>
      <c r="AG396" s="69"/>
      <c r="AH396" s="69"/>
    </row>
    <row r="397">
      <c r="A397" s="97"/>
      <c r="B397" s="97"/>
      <c r="C397" s="69"/>
      <c r="D397" s="97"/>
      <c r="E397" s="69"/>
      <c r="F397" s="97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94"/>
      <c r="AB397" s="94"/>
      <c r="AC397" s="94"/>
      <c r="AD397" s="94"/>
      <c r="AE397" s="69"/>
      <c r="AF397" s="69"/>
      <c r="AG397" s="69"/>
      <c r="AH397" s="69"/>
    </row>
    <row r="398">
      <c r="A398" s="97"/>
      <c r="B398" s="97"/>
      <c r="C398" s="69"/>
      <c r="D398" s="97"/>
      <c r="E398" s="69"/>
      <c r="F398" s="97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94"/>
      <c r="AB398" s="94"/>
      <c r="AC398" s="94"/>
      <c r="AD398" s="94"/>
      <c r="AE398" s="69"/>
      <c r="AF398" s="69"/>
      <c r="AG398" s="69"/>
      <c r="AH398" s="69"/>
    </row>
    <row r="399">
      <c r="A399" s="97"/>
      <c r="B399" s="97"/>
      <c r="C399" s="69"/>
      <c r="D399" s="97"/>
      <c r="E399" s="69"/>
      <c r="F399" s="97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94"/>
      <c r="AB399" s="94"/>
      <c r="AC399" s="94"/>
      <c r="AD399" s="94"/>
      <c r="AE399" s="69"/>
      <c r="AF399" s="69"/>
      <c r="AG399" s="69"/>
      <c r="AH399" s="69"/>
    </row>
    <row r="400">
      <c r="A400" s="97"/>
      <c r="B400" s="97"/>
      <c r="C400" s="69"/>
      <c r="D400" s="97"/>
      <c r="E400" s="69"/>
      <c r="F400" s="97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94"/>
      <c r="AB400" s="94"/>
      <c r="AC400" s="94"/>
      <c r="AD400" s="94"/>
      <c r="AE400" s="69"/>
      <c r="AF400" s="69"/>
      <c r="AG400" s="69"/>
      <c r="AH400" s="69"/>
    </row>
    <row r="401">
      <c r="A401" s="97"/>
      <c r="B401" s="97"/>
      <c r="C401" s="69"/>
      <c r="D401" s="97"/>
      <c r="E401" s="69"/>
      <c r="F401" s="97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94"/>
      <c r="AB401" s="94"/>
      <c r="AC401" s="94"/>
      <c r="AD401" s="94"/>
      <c r="AE401" s="69"/>
      <c r="AF401" s="69"/>
      <c r="AG401" s="69"/>
      <c r="AH401" s="69"/>
    </row>
    <row r="402">
      <c r="A402" s="97"/>
      <c r="B402" s="97"/>
      <c r="C402" s="69"/>
      <c r="D402" s="97"/>
      <c r="E402" s="69"/>
      <c r="F402" s="97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94"/>
      <c r="AB402" s="94"/>
      <c r="AC402" s="94"/>
      <c r="AD402" s="94"/>
      <c r="AE402" s="69"/>
      <c r="AF402" s="69"/>
      <c r="AG402" s="69"/>
      <c r="AH402" s="69"/>
    </row>
    <row r="403">
      <c r="A403" s="97"/>
      <c r="B403" s="97"/>
      <c r="C403" s="69"/>
      <c r="D403" s="97"/>
      <c r="E403" s="69"/>
      <c r="F403" s="97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94"/>
      <c r="AB403" s="94"/>
      <c r="AC403" s="94"/>
      <c r="AD403" s="94"/>
      <c r="AE403" s="69"/>
      <c r="AF403" s="69"/>
      <c r="AG403" s="69"/>
      <c r="AH403" s="69"/>
    </row>
    <row r="404">
      <c r="A404" s="97"/>
      <c r="B404" s="97"/>
      <c r="C404" s="69"/>
      <c r="D404" s="97"/>
      <c r="E404" s="69"/>
      <c r="F404" s="97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94"/>
      <c r="AB404" s="94"/>
      <c r="AC404" s="94"/>
      <c r="AD404" s="94"/>
      <c r="AE404" s="69"/>
      <c r="AF404" s="69"/>
      <c r="AG404" s="69"/>
      <c r="AH404" s="69"/>
    </row>
    <row r="405">
      <c r="A405" s="97"/>
      <c r="B405" s="97"/>
      <c r="C405" s="69"/>
      <c r="D405" s="97"/>
      <c r="E405" s="69"/>
      <c r="F405" s="97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94"/>
      <c r="AB405" s="94"/>
      <c r="AC405" s="94"/>
      <c r="AD405" s="94"/>
      <c r="AE405" s="69"/>
      <c r="AF405" s="69"/>
      <c r="AG405" s="69"/>
      <c r="AH405" s="69"/>
    </row>
    <row r="406">
      <c r="A406" s="97"/>
      <c r="B406" s="97"/>
      <c r="C406" s="69"/>
      <c r="D406" s="97"/>
      <c r="E406" s="69"/>
      <c r="F406" s="97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94"/>
      <c r="AB406" s="94"/>
      <c r="AC406" s="94"/>
      <c r="AD406" s="94"/>
      <c r="AE406" s="69"/>
      <c r="AF406" s="69"/>
      <c r="AG406" s="69"/>
      <c r="AH406" s="69"/>
    </row>
    <row r="407">
      <c r="A407" s="97"/>
      <c r="B407" s="97"/>
      <c r="C407" s="69"/>
      <c r="D407" s="97"/>
      <c r="E407" s="69"/>
      <c r="F407" s="97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94"/>
      <c r="AB407" s="94"/>
      <c r="AC407" s="94"/>
      <c r="AD407" s="94"/>
      <c r="AE407" s="69"/>
      <c r="AF407" s="69"/>
      <c r="AG407" s="69"/>
      <c r="AH407" s="69"/>
    </row>
    <row r="408">
      <c r="A408" s="97"/>
      <c r="B408" s="97"/>
      <c r="C408" s="69"/>
      <c r="D408" s="97"/>
      <c r="E408" s="69"/>
      <c r="F408" s="97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94"/>
      <c r="AB408" s="94"/>
      <c r="AC408" s="94"/>
      <c r="AD408" s="94"/>
      <c r="AE408" s="69"/>
      <c r="AF408" s="69"/>
      <c r="AG408" s="69"/>
      <c r="AH408" s="69"/>
    </row>
    <row r="409">
      <c r="A409" s="97"/>
      <c r="B409" s="97"/>
      <c r="C409" s="69"/>
      <c r="D409" s="97"/>
      <c r="E409" s="69"/>
      <c r="F409" s="97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94"/>
      <c r="AB409" s="94"/>
      <c r="AC409" s="94"/>
      <c r="AD409" s="94"/>
      <c r="AE409" s="69"/>
      <c r="AF409" s="69"/>
      <c r="AG409" s="69"/>
      <c r="AH409" s="69"/>
    </row>
    <row r="410">
      <c r="A410" s="97"/>
      <c r="B410" s="97"/>
      <c r="C410" s="69"/>
      <c r="D410" s="97"/>
      <c r="E410" s="69"/>
      <c r="F410" s="97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94"/>
      <c r="AB410" s="94"/>
      <c r="AC410" s="94"/>
      <c r="AD410" s="94"/>
      <c r="AE410" s="69"/>
      <c r="AF410" s="69"/>
      <c r="AG410" s="69"/>
      <c r="AH410" s="69"/>
    </row>
    <row r="411">
      <c r="A411" s="97"/>
      <c r="B411" s="97"/>
      <c r="C411" s="69"/>
      <c r="D411" s="97"/>
      <c r="E411" s="69"/>
      <c r="F411" s="97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94"/>
      <c r="AB411" s="94"/>
      <c r="AC411" s="94"/>
      <c r="AD411" s="94"/>
      <c r="AE411" s="69"/>
      <c r="AF411" s="69"/>
      <c r="AG411" s="69"/>
      <c r="AH411" s="69"/>
    </row>
    <row r="412">
      <c r="A412" s="97"/>
      <c r="B412" s="97"/>
      <c r="C412" s="69"/>
      <c r="D412" s="97"/>
      <c r="E412" s="69"/>
      <c r="F412" s="97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94"/>
      <c r="AB412" s="94"/>
      <c r="AC412" s="94"/>
      <c r="AD412" s="94"/>
      <c r="AE412" s="69"/>
      <c r="AF412" s="69"/>
      <c r="AG412" s="69"/>
      <c r="AH412" s="69"/>
    </row>
    <row r="413">
      <c r="A413" s="97"/>
      <c r="B413" s="97"/>
      <c r="C413" s="69"/>
      <c r="D413" s="97"/>
      <c r="E413" s="69"/>
      <c r="F413" s="97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94"/>
      <c r="AB413" s="94"/>
      <c r="AC413" s="94"/>
      <c r="AD413" s="94"/>
      <c r="AE413" s="69"/>
      <c r="AF413" s="69"/>
      <c r="AG413" s="69"/>
      <c r="AH413" s="69"/>
    </row>
    <row r="414">
      <c r="A414" s="97"/>
      <c r="B414" s="97"/>
      <c r="C414" s="69"/>
      <c r="D414" s="97"/>
      <c r="E414" s="69"/>
      <c r="F414" s="97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94"/>
      <c r="AB414" s="94"/>
      <c r="AC414" s="94"/>
      <c r="AD414" s="94"/>
      <c r="AE414" s="69"/>
      <c r="AF414" s="69"/>
      <c r="AG414" s="69"/>
      <c r="AH414" s="69"/>
    </row>
    <row r="415">
      <c r="A415" s="97"/>
      <c r="B415" s="97"/>
      <c r="C415" s="69"/>
      <c r="D415" s="97"/>
      <c r="E415" s="69"/>
      <c r="F415" s="97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94"/>
      <c r="AB415" s="94"/>
      <c r="AC415" s="94"/>
      <c r="AD415" s="94"/>
      <c r="AE415" s="69"/>
      <c r="AF415" s="69"/>
      <c r="AG415" s="69"/>
      <c r="AH415" s="69"/>
    </row>
    <row r="416">
      <c r="A416" s="97"/>
      <c r="B416" s="97"/>
      <c r="C416" s="69"/>
      <c r="D416" s="97"/>
      <c r="E416" s="69"/>
      <c r="F416" s="97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94"/>
      <c r="AB416" s="94"/>
      <c r="AC416" s="94"/>
      <c r="AD416" s="94"/>
      <c r="AE416" s="69"/>
      <c r="AF416" s="69"/>
      <c r="AG416" s="69"/>
      <c r="AH416" s="69"/>
    </row>
    <row r="417">
      <c r="A417" s="97"/>
      <c r="B417" s="97"/>
      <c r="C417" s="69"/>
      <c r="D417" s="97"/>
      <c r="E417" s="69"/>
      <c r="F417" s="97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94"/>
      <c r="AB417" s="94"/>
      <c r="AC417" s="94"/>
      <c r="AD417" s="94"/>
      <c r="AE417" s="69"/>
      <c r="AF417" s="69"/>
      <c r="AG417" s="69"/>
      <c r="AH417" s="69"/>
    </row>
    <row r="418">
      <c r="A418" s="97"/>
      <c r="B418" s="97"/>
      <c r="C418" s="69"/>
      <c r="D418" s="97"/>
      <c r="E418" s="69"/>
      <c r="F418" s="97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94"/>
      <c r="AB418" s="94"/>
      <c r="AC418" s="94"/>
      <c r="AD418" s="94"/>
      <c r="AE418" s="69"/>
      <c r="AF418" s="69"/>
      <c r="AG418" s="69"/>
      <c r="AH418" s="69"/>
    </row>
    <row r="419">
      <c r="A419" s="97"/>
      <c r="B419" s="97"/>
      <c r="C419" s="69"/>
      <c r="D419" s="97"/>
      <c r="E419" s="69"/>
      <c r="F419" s="97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94"/>
      <c r="AB419" s="94"/>
      <c r="AC419" s="94"/>
      <c r="AD419" s="94"/>
      <c r="AE419" s="69"/>
      <c r="AF419" s="69"/>
      <c r="AG419" s="69"/>
      <c r="AH419" s="69"/>
    </row>
    <row r="420">
      <c r="A420" s="97"/>
      <c r="B420" s="97"/>
      <c r="C420" s="69"/>
      <c r="D420" s="97"/>
      <c r="E420" s="69"/>
      <c r="F420" s="97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94"/>
      <c r="AB420" s="94"/>
      <c r="AC420" s="94"/>
      <c r="AD420" s="94"/>
      <c r="AE420" s="69"/>
      <c r="AF420" s="69"/>
      <c r="AG420" s="69"/>
      <c r="AH420" s="69"/>
    </row>
    <row r="421">
      <c r="A421" s="97"/>
      <c r="B421" s="97"/>
      <c r="C421" s="69"/>
      <c r="D421" s="97"/>
      <c r="E421" s="69"/>
      <c r="F421" s="97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94"/>
      <c r="AB421" s="94"/>
      <c r="AC421" s="94"/>
      <c r="AD421" s="94"/>
      <c r="AE421" s="69"/>
      <c r="AF421" s="69"/>
      <c r="AG421" s="69"/>
      <c r="AH421" s="69"/>
    </row>
    <row r="422">
      <c r="A422" s="97"/>
      <c r="B422" s="97"/>
      <c r="C422" s="69"/>
      <c r="D422" s="97"/>
      <c r="E422" s="69"/>
      <c r="F422" s="97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94"/>
      <c r="AB422" s="94"/>
      <c r="AC422" s="94"/>
      <c r="AD422" s="94"/>
      <c r="AE422" s="69"/>
      <c r="AF422" s="69"/>
      <c r="AG422" s="69"/>
      <c r="AH422" s="69"/>
    </row>
    <row r="423">
      <c r="A423" s="97"/>
      <c r="B423" s="97"/>
      <c r="C423" s="69"/>
      <c r="D423" s="97"/>
      <c r="E423" s="69"/>
      <c r="F423" s="97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94"/>
      <c r="AB423" s="94"/>
      <c r="AC423" s="94"/>
      <c r="AD423" s="94"/>
      <c r="AE423" s="69"/>
      <c r="AF423" s="69"/>
      <c r="AG423" s="69"/>
      <c r="AH423" s="69"/>
    </row>
    <row r="424">
      <c r="A424" s="97"/>
      <c r="B424" s="97"/>
      <c r="C424" s="69"/>
      <c r="D424" s="97"/>
      <c r="E424" s="69"/>
      <c r="F424" s="97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94"/>
      <c r="AB424" s="94"/>
      <c r="AC424" s="94"/>
      <c r="AD424" s="94"/>
      <c r="AE424" s="69"/>
      <c r="AF424" s="69"/>
      <c r="AG424" s="69"/>
      <c r="AH424" s="69"/>
    </row>
    <row r="425">
      <c r="A425" s="97"/>
      <c r="B425" s="97"/>
      <c r="C425" s="69"/>
      <c r="D425" s="97"/>
      <c r="E425" s="69"/>
      <c r="F425" s="97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94"/>
      <c r="AB425" s="94"/>
      <c r="AC425" s="94"/>
      <c r="AD425" s="94"/>
      <c r="AE425" s="69"/>
      <c r="AF425" s="69"/>
      <c r="AG425" s="69"/>
      <c r="AH425" s="69"/>
    </row>
    <row r="426">
      <c r="A426" s="97"/>
      <c r="B426" s="97"/>
      <c r="C426" s="69"/>
      <c r="D426" s="97"/>
      <c r="E426" s="69"/>
      <c r="F426" s="97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94"/>
      <c r="AB426" s="94"/>
      <c r="AC426" s="94"/>
      <c r="AD426" s="94"/>
      <c r="AE426" s="69"/>
      <c r="AF426" s="69"/>
      <c r="AG426" s="69"/>
      <c r="AH426" s="69"/>
    </row>
    <row r="427">
      <c r="A427" s="97"/>
      <c r="B427" s="97"/>
      <c r="C427" s="69"/>
      <c r="D427" s="97"/>
      <c r="E427" s="69"/>
      <c r="F427" s="97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94"/>
      <c r="AB427" s="94"/>
      <c r="AC427" s="94"/>
      <c r="AD427" s="94"/>
      <c r="AE427" s="69"/>
      <c r="AF427" s="69"/>
      <c r="AG427" s="69"/>
      <c r="AH427" s="69"/>
    </row>
    <row r="428">
      <c r="A428" s="97"/>
      <c r="B428" s="97"/>
      <c r="C428" s="69"/>
      <c r="D428" s="97"/>
      <c r="E428" s="69"/>
      <c r="F428" s="97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94"/>
      <c r="AB428" s="94"/>
      <c r="AC428" s="94"/>
      <c r="AD428" s="94"/>
      <c r="AE428" s="69"/>
      <c r="AF428" s="69"/>
      <c r="AG428" s="69"/>
      <c r="AH428" s="69"/>
    </row>
    <row r="429">
      <c r="A429" s="97"/>
      <c r="B429" s="97"/>
      <c r="C429" s="69"/>
      <c r="D429" s="97"/>
      <c r="E429" s="69"/>
      <c r="F429" s="97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94"/>
      <c r="AB429" s="94"/>
      <c r="AC429" s="94"/>
      <c r="AD429" s="94"/>
      <c r="AE429" s="69"/>
      <c r="AF429" s="69"/>
      <c r="AG429" s="69"/>
      <c r="AH429" s="69"/>
    </row>
    <row r="430">
      <c r="A430" s="97"/>
      <c r="B430" s="97"/>
      <c r="C430" s="69"/>
      <c r="D430" s="97"/>
      <c r="E430" s="69"/>
      <c r="F430" s="97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94"/>
      <c r="AB430" s="94"/>
      <c r="AC430" s="94"/>
      <c r="AD430" s="94"/>
      <c r="AE430" s="69"/>
      <c r="AF430" s="69"/>
      <c r="AG430" s="69"/>
      <c r="AH430" s="69"/>
    </row>
    <row r="431">
      <c r="A431" s="97"/>
      <c r="B431" s="97"/>
      <c r="C431" s="69"/>
      <c r="D431" s="97"/>
      <c r="E431" s="69"/>
      <c r="F431" s="97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94"/>
      <c r="AB431" s="94"/>
      <c r="AC431" s="94"/>
      <c r="AD431" s="94"/>
      <c r="AE431" s="69"/>
      <c r="AF431" s="69"/>
      <c r="AG431" s="69"/>
      <c r="AH431" s="69"/>
    </row>
    <row r="432">
      <c r="A432" s="97"/>
      <c r="B432" s="97"/>
      <c r="C432" s="69"/>
      <c r="D432" s="97"/>
      <c r="E432" s="69"/>
      <c r="F432" s="97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94"/>
      <c r="AB432" s="94"/>
      <c r="AC432" s="94"/>
      <c r="AD432" s="94"/>
      <c r="AE432" s="69"/>
      <c r="AF432" s="69"/>
      <c r="AG432" s="69"/>
      <c r="AH432" s="69"/>
    </row>
    <row r="433">
      <c r="A433" s="97"/>
      <c r="B433" s="97"/>
      <c r="C433" s="69"/>
      <c r="D433" s="97"/>
      <c r="E433" s="69"/>
      <c r="F433" s="97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94"/>
      <c r="AB433" s="94"/>
      <c r="AC433" s="94"/>
      <c r="AD433" s="94"/>
      <c r="AE433" s="69"/>
      <c r="AF433" s="69"/>
      <c r="AG433" s="69"/>
      <c r="AH433" s="69"/>
    </row>
    <row r="434">
      <c r="A434" s="97"/>
      <c r="B434" s="97"/>
      <c r="C434" s="69"/>
      <c r="D434" s="97"/>
      <c r="E434" s="69"/>
      <c r="F434" s="97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94"/>
      <c r="AB434" s="94"/>
      <c r="AC434" s="94"/>
      <c r="AD434" s="94"/>
      <c r="AE434" s="69"/>
      <c r="AF434" s="69"/>
      <c r="AG434" s="69"/>
      <c r="AH434" s="69"/>
    </row>
    <row r="435">
      <c r="A435" s="97"/>
      <c r="B435" s="97"/>
      <c r="C435" s="69"/>
      <c r="D435" s="97"/>
      <c r="E435" s="69"/>
      <c r="F435" s="97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94"/>
      <c r="AB435" s="94"/>
      <c r="AC435" s="94"/>
      <c r="AD435" s="94"/>
      <c r="AE435" s="69"/>
      <c r="AF435" s="69"/>
      <c r="AG435" s="69"/>
      <c r="AH435" s="69"/>
    </row>
    <row r="436">
      <c r="A436" s="97"/>
      <c r="B436" s="97"/>
      <c r="C436" s="69"/>
      <c r="D436" s="97"/>
      <c r="E436" s="69"/>
      <c r="F436" s="97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94"/>
      <c r="AB436" s="94"/>
      <c r="AC436" s="94"/>
      <c r="AD436" s="94"/>
      <c r="AE436" s="69"/>
      <c r="AF436" s="69"/>
      <c r="AG436" s="69"/>
      <c r="AH436" s="69"/>
    </row>
    <row r="437">
      <c r="A437" s="97"/>
      <c r="B437" s="97"/>
      <c r="C437" s="69"/>
      <c r="D437" s="97"/>
      <c r="E437" s="69"/>
      <c r="F437" s="97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94"/>
      <c r="AB437" s="94"/>
      <c r="AC437" s="94"/>
      <c r="AD437" s="94"/>
      <c r="AE437" s="69"/>
      <c r="AF437" s="69"/>
      <c r="AG437" s="69"/>
      <c r="AH437" s="69"/>
    </row>
    <row r="438">
      <c r="A438" s="97"/>
      <c r="B438" s="97"/>
      <c r="C438" s="69"/>
      <c r="D438" s="97"/>
      <c r="E438" s="69"/>
      <c r="F438" s="97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94"/>
      <c r="AB438" s="94"/>
      <c r="AC438" s="94"/>
      <c r="AD438" s="94"/>
      <c r="AE438" s="69"/>
      <c r="AF438" s="69"/>
      <c r="AG438" s="69"/>
      <c r="AH438" s="69"/>
    </row>
    <row r="439">
      <c r="A439" s="97"/>
      <c r="B439" s="97"/>
      <c r="C439" s="69"/>
      <c r="D439" s="97"/>
      <c r="E439" s="69"/>
      <c r="F439" s="97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94"/>
      <c r="AB439" s="94"/>
      <c r="AC439" s="94"/>
      <c r="AD439" s="94"/>
      <c r="AE439" s="69"/>
      <c r="AF439" s="69"/>
      <c r="AG439" s="69"/>
      <c r="AH439" s="69"/>
    </row>
    <row r="440">
      <c r="A440" s="97"/>
      <c r="B440" s="97"/>
      <c r="C440" s="69"/>
      <c r="D440" s="97"/>
      <c r="E440" s="69"/>
      <c r="F440" s="97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94"/>
      <c r="AB440" s="94"/>
      <c r="AC440" s="94"/>
      <c r="AD440" s="94"/>
      <c r="AE440" s="69"/>
      <c r="AF440" s="69"/>
      <c r="AG440" s="69"/>
      <c r="AH440" s="69"/>
    </row>
    <row r="441">
      <c r="A441" s="97"/>
      <c r="B441" s="97"/>
      <c r="C441" s="69"/>
      <c r="D441" s="97"/>
      <c r="E441" s="69"/>
      <c r="F441" s="97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94"/>
      <c r="AB441" s="94"/>
      <c r="AC441" s="94"/>
      <c r="AD441" s="94"/>
      <c r="AE441" s="69"/>
      <c r="AF441" s="69"/>
      <c r="AG441" s="69"/>
      <c r="AH441" s="69"/>
    </row>
    <row r="442">
      <c r="A442" s="97"/>
      <c r="B442" s="97"/>
      <c r="C442" s="69"/>
      <c r="D442" s="97"/>
      <c r="E442" s="69"/>
      <c r="F442" s="97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94"/>
      <c r="AB442" s="94"/>
      <c r="AC442" s="94"/>
      <c r="AD442" s="94"/>
      <c r="AE442" s="69"/>
      <c r="AF442" s="69"/>
      <c r="AG442" s="69"/>
      <c r="AH442" s="69"/>
    </row>
    <row r="443">
      <c r="A443" s="97"/>
      <c r="B443" s="97"/>
      <c r="C443" s="69"/>
      <c r="D443" s="97"/>
      <c r="E443" s="69"/>
      <c r="F443" s="97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94"/>
      <c r="AB443" s="94"/>
      <c r="AC443" s="94"/>
      <c r="AD443" s="94"/>
      <c r="AE443" s="69"/>
      <c r="AF443" s="69"/>
      <c r="AG443" s="69"/>
      <c r="AH443" s="69"/>
    </row>
    <row r="444">
      <c r="A444" s="97"/>
      <c r="B444" s="97"/>
      <c r="C444" s="69"/>
      <c r="D444" s="97"/>
      <c r="E444" s="69"/>
      <c r="F444" s="97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94"/>
      <c r="AB444" s="94"/>
      <c r="AC444" s="94"/>
      <c r="AD444" s="94"/>
      <c r="AE444" s="69"/>
      <c r="AF444" s="69"/>
      <c r="AG444" s="69"/>
      <c r="AH444" s="69"/>
    </row>
    <row r="445">
      <c r="A445" s="97"/>
      <c r="B445" s="97"/>
      <c r="C445" s="69"/>
      <c r="D445" s="97"/>
      <c r="E445" s="69"/>
      <c r="F445" s="97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94"/>
      <c r="AB445" s="94"/>
      <c r="AC445" s="94"/>
      <c r="AD445" s="94"/>
      <c r="AE445" s="69"/>
      <c r="AF445" s="69"/>
      <c r="AG445" s="69"/>
      <c r="AH445" s="69"/>
    </row>
    <row r="446">
      <c r="A446" s="97"/>
      <c r="B446" s="97"/>
      <c r="C446" s="69"/>
      <c r="D446" s="97"/>
      <c r="E446" s="69"/>
      <c r="F446" s="97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94"/>
      <c r="AB446" s="94"/>
      <c r="AC446" s="94"/>
      <c r="AD446" s="94"/>
      <c r="AE446" s="69"/>
      <c r="AF446" s="69"/>
      <c r="AG446" s="69"/>
      <c r="AH446" s="69"/>
    </row>
    <row r="447">
      <c r="A447" s="97"/>
      <c r="B447" s="97"/>
      <c r="C447" s="69"/>
      <c r="D447" s="97"/>
      <c r="E447" s="69"/>
      <c r="F447" s="97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94"/>
      <c r="AB447" s="94"/>
      <c r="AC447" s="94"/>
      <c r="AD447" s="94"/>
      <c r="AE447" s="69"/>
      <c r="AF447" s="69"/>
      <c r="AG447" s="69"/>
      <c r="AH447" s="69"/>
    </row>
    <row r="448">
      <c r="A448" s="97"/>
      <c r="B448" s="97"/>
      <c r="C448" s="69"/>
      <c r="D448" s="97"/>
      <c r="E448" s="69"/>
      <c r="F448" s="97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94"/>
      <c r="AB448" s="94"/>
      <c r="AC448" s="94"/>
      <c r="AD448" s="94"/>
      <c r="AE448" s="69"/>
      <c r="AF448" s="69"/>
      <c r="AG448" s="69"/>
      <c r="AH448" s="69"/>
    </row>
    <row r="449">
      <c r="A449" s="97"/>
      <c r="B449" s="97"/>
      <c r="C449" s="69"/>
      <c r="D449" s="97"/>
      <c r="E449" s="69"/>
      <c r="F449" s="97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94"/>
      <c r="AB449" s="94"/>
      <c r="AC449" s="94"/>
      <c r="AD449" s="94"/>
      <c r="AE449" s="69"/>
      <c r="AF449" s="69"/>
      <c r="AG449" s="69"/>
      <c r="AH449" s="69"/>
    </row>
    <row r="450">
      <c r="A450" s="97"/>
      <c r="B450" s="97"/>
      <c r="C450" s="69"/>
      <c r="D450" s="97"/>
      <c r="E450" s="69"/>
      <c r="F450" s="97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94"/>
      <c r="AB450" s="94"/>
      <c r="AC450" s="94"/>
      <c r="AD450" s="94"/>
      <c r="AE450" s="69"/>
      <c r="AF450" s="69"/>
      <c r="AG450" s="69"/>
      <c r="AH450" s="69"/>
    </row>
    <row r="451">
      <c r="A451" s="97"/>
      <c r="B451" s="97"/>
      <c r="C451" s="69"/>
      <c r="D451" s="97"/>
      <c r="E451" s="69"/>
      <c r="F451" s="97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94"/>
      <c r="AB451" s="94"/>
      <c r="AC451" s="94"/>
      <c r="AD451" s="94"/>
      <c r="AE451" s="69"/>
      <c r="AF451" s="69"/>
      <c r="AG451" s="69"/>
      <c r="AH451" s="69"/>
    </row>
    <row r="452">
      <c r="A452" s="97"/>
      <c r="B452" s="97"/>
      <c r="C452" s="69"/>
      <c r="D452" s="97"/>
      <c r="E452" s="69"/>
      <c r="F452" s="97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94"/>
      <c r="AB452" s="94"/>
      <c r="AC452" s="94"/>
      <c r="AD452" s="94"/>
      <c r="AE452" s="69"/>
      <c r="AF452" s="69"/>
      <c r="AG452" s="69"/>
      <c r="AH452" s="69"/>
    </row>
    <row r="453">
      <c r="A453" s="97"/>
      <c r="B453" s="97"/>
      <c r="C453" s="69"/>
      <c r="D453" s="97"/>
      <c r="E453" s="69"/>
      <c r="F453" s="97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94"/>
      <c r="AB453" s="94"/>
      <c r="AC453" s="94"/>
      <c r="AD453" s="94"/>
      <c r="AE453" s="69"/>
      <c r="AF453" s="69"/>
      <c r="AG453" s="69"/>
      <c r="AH453" s="69"/>
    </row>
    <row r="454">
      <c r="A454" s="97"/>
      <c r="B454" s="97"/>
      <c r="C454" s="69"/>
      <c r="D454" s="97"/>
      <c r="E454" s="69"/>
      <c r="F454" s="97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94"/>
      <c r="AB454" s="94"/>
      <c r="AC454" s="94"/>
      <c r="AD454" s="94"/>
      <c r="AE454" s="69"/>
      <c r="AF454" s="69"/>
      <c r="AG454" s="69"/>
      <c r="AH454" s="69"/>
    </row>
    <row r="455">
      <c r="A455" s="97"/>
      <c r="B455" s="97"/>
      <c r="C455" s="69"/>
      <c r="D455" s="97"/>
      <c r="E455" s="69"/>
      <c r="F455" s="97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94"/>
      <c r="AB455" s="94"/>
      <c r="AC455" s="94"/>
      <c r="AD455" s="94"/>
      <c r="AE455" s="69"/>
      <c r="AF455" s="69"/>
      <c r="AG455" s="69"/>
      <c r="AH455" s="69"/>
    </row>
    <row r="456">
      <c r="A456" s="97"/>
      <c r="B456" s="97"/>
      <c r="C456" s="69"/>
      <c r="D456" s="97"/>
      <c r="E456" s="69"/>
      <c r="F456" s="97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94"/>
      <c r="AB456" s="94"/>
      <c r="AC456" s="94"/>
      <c r="AD456" s="94"/>
      <c r="AE456" s="69"/>
      <c r="AF456" s="69"/>
      <c r="AG456" s="69"/>
      <c r="AH456" s="69"/>
    </row>
    <row r="457">
      <c r="A457" s="97"/>
      <c r="B457" s="97"/>
      <c r="C457" s="69"/>
      <c r="D457" s="97"/>
      <c r="E457" s="69"/>
      <c r="F457" s="97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94"/>
      <c r="AB457" s="94"/>
      <c r="AC457" s="94"/>
      <c r="AD457" s="94"/>
      <c r="AE457" s="69"/>
      <c r="AF457" s="69"/>
      <c r="AG457" s="69"/>
      <c r="AH457" s="69"/>
    </row>
    <row r="458">
      <c r="A458" s="97"/>
      <c r="B458" s="97"/>
      <c r="C458" s="69"/>
      <c r="D458" s="97"/>
      <c r="E458" s="69"/>
      <c r="F458" s="97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94"/>
      <c r="AB458" s="94"/>
      <c r="AC458" s="94"/>
      <c r="AD458" s="94"/>
      <c r="AE458" s="69"/>
      <c r="AF458" s="69"/>
      <c r="AG458" s="69"/>
      <c r="AH458" s="69"/>
    </row>
    <row r="459">
      <c r="A459" s="97"/>
      <c r="B459" s="97"/>
      <c r="C459" s="69"/>
      <c r="D459" s="97"/>
      <c r="E459" s="69"/>
      <c r="F459" s="97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94"/>
      <c r="AB459" s="94"/>
      <c r="AC459" s="94"/>
      <c r="AD459" s="94"/>
      <c r="AE459" s="69"/>
      <c r="AF459" s="69"/>
      <c r="AG459" s="69"/>
      <c r="AH459" s="69"/>
    </row>
    <row r="460">
      <c r="A460" s="97"/>
      <c r="B460" s="97"/>
      <c r="C460" s="69"/>
      <c r="D460" s="97"/>
      <c r="E460" s="69"/>
      <c r="F460" s="97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94"/>
      <c r="AB460" s="94"/>
      <c r="AC460" s="94"/>
      <c r="AD460" s="94"/>
      <c r="AE460" s="69"/>
      <c r="AF460" s="69"/>
      <c r="AG460" s="69"/>
      <c r="AH460" s="69"/>
    </row>
    <row r="461">
      <c r="A461" s="97"/>
      <c r="B461" s="97"/>
      <c r="C461" s="69"/>
      <c r="D461" s="97"/>
      <c r="E461" s="69"/>
      <c r="F461" s="97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94"/>
      <c r="AB461" s="94"/>
      <c r="AC461" s="94"/>
      <c r="AD461" s="94"/>
      <c r="AE461" s="69"/>
      <c r="AF461" s="69"/>
      <c r="AG461" s="69"/>
      <c r="AH461" s="69"/>
    </row>
    <row r="462">
      <c r="A462" s="97"/>
      <c r="B462" s="97"/>
      <c r="C462" s="69"/>
      <c r="D462" s="97"/>
      <c r="E462" s="69"/>
      <c r="F462" s="97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94"/>
      <c r="AB462" s="94"/>
      <c r="AC462" s="94"/>
      <c r="AD462" s="94"/>
      <c r="AE462" s="69"/>
      <c r="AF462" s="69"/>
      <c r="AG462" s="69"/>
      <c r="AH462" s="69"/>
    </row>
    <row r="463">
      <c r="A463" s="97"/>
      <c r="B463" s="97"/>
      <c r="C463" s="69"/>
      <c r="D463" s="97"/>
      <c r="E463" s="69"/>
      <c r="F463" s="97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94"/>
      <c r="AB463" s="94"/>
      <c r="AC463" s="94"/>
      <c r="AD463" s="94"/>
      <c r="AE463" s="69"/>
      <c r="AF463" s="69"/>
      <c r="AG463" s="69"/>
      <c r="AH463" s="69"/>
    </row>
    <row r="464">
      <c r="A464" s="97"/>
      <c r="B464" s="97"/>
      <c r="C464" s="69"/>
      <c r="D464" s="97"/>
      <c r="E464" s="69"/>
      <c r="F464" s="97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94"/>
      <c r="AB464" s="94"/>
      <c r="AC464" s="94"/>
      <c r="AD464" s="94"/>
      <c r="AE464" s="69"/>
      <c r="AF464" s="69"/>
      <c r="AG464" s="69"/>
      <c r="AH464" s="69"/>
    </row>
    <row r="465">
      <c r="A465" s="97"/>
      <c r="B465" s="97"/>
      <c r="C465" s="69"/>
      <c r="D465" s="97"/>
      <c r="E465" s="69"/>
      <c r="F465" s="97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94"/>
      <c r="AB465" s="94"/>
      <c r="AC465" s="94"/>
      <c r="AD465" s="94"/>
      <c r="AE465" s="69"/>
      <c r="AF465" s="69"/>
      <c r="AG465" s="69"/>
      <c r="AH465" s="69"/>
    </row>
    <row r="466">
      <c r="A466" s="97"/>
      <c r="B466" s="97"/>
      <c r="C466" s="69"/>
      <c r="D466" s="97"/>
      <c r="E466" s="69"/>
      <c r="F466" s="97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94"/>
      <c r="AB466" s="94"/>
      <c r="AC466" s="94"/>
      <c r="AD466" s="94"/>
      <c r="AE466" s="69"/>
      <c r="AF466" s="69"/>
      <c r="AG466" s="69"/>
      <c r="AH466" s="69"/>
    </row>
    <row r="467">
      <c r="A467" s="97"/>
      <c r="B467" s="97"/>
      <c r="C467" s="69"/>
      <c r="D467" s="97"/>
      <c r="E467" s="69"/>
      <c r="F467" s="97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94"/>
      <c r="AB467" s="94"/>
      <c r="AC467" s="94"/>
      <c r="AD467" s="94"/>
      <c r="AE467" s="69"/>
      <c r="AF467" s="69"/>
      <c r="AG467" s="69"/>
      <c r="AH467" s="69"/>
    </row>
    <row r="468">
      <c r="A468" s="97"/>
      <c r="B468" s="97"/>
      <c r="C468" s="69"/>
      <c r="D468" s="97"/>
      <c r="E468" s="69"/>
      <c r="F468" s="97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94"/>
      <c r="AB468" s="94"/>
      <c r="AC468" s="94"/>
      <c r="AD468" s="94"/>
      <c r="AE468" s="69"/>
      <c r="AF468" s="69"/>
      <c r="AG468" s="69"/>
      <c r="AH468" s="69"/>
    </row>
    <row r="469">
      <c r="A469" s="97"/>
      <c r="B469" s="97"/>
      <c r="C469" s="69"/>
      <c r="D469" s="97"/>
      <c r="E469" s="69"/>
      <c r="F469" s="97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94"/>
      <c r="AB469" s="94"/>
      <c r="AC469" s="94"/>
      <c r="AD469" s="94"/>
      <c r="AE469" s="69"/>
      <c r="AF469" s="69"/>
      <c r="AG469" s="69"/>
      <c r="AH469" s="69"/>
    </row>
    <row r="470">
      <c r="A470" s="97"/>
      <c r="B470" s="97"/>
      <c r="C470" s="69"/>
      <c r="D470" s="97"/>
      <c r="E470" s="69"/>
      <c r="F470" s="97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94"/>
      <c r="AB470" s="94"/>
      <c r="AC470" s="94"/>
      <c r="AD470" s="94"/>
      <c r="AE470" s="69"/>
      <c r="AF470" s="69"/>
      <c r="AG470" s="69"/>
      <c r="AH470" s="69"/>
    </row>
    <row r="471">
      <c r="A471" s="97"/>
      <c r="B471" s="97"/>
      <c r="C471" s="69"/>
      <c r="D471" s="97"/>
      <c r="E471" s="69"/>
      <c r="F471" s="97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94"/>
      <c r="AB471" s="94"/>
      <c r="AC471" s="94"/>
      <c r="AD471" s="94"/>
      <c r="AE471" s="69"/>
      <c r="AF471" s="69"/>
      <c r="AG471" s="69"/>
      <c r="AH471" s="69"/>
    </row>
    <row r="472">
      <c r="A472" s="97"/>
      <c r="B472" s="97"/>
      <c r="C472" s="69"/>
      <c r="D472" s="97"/>
      <c r="E472" s="69"/>
      <c r="F472" s="97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94"/>
      <c r="AB472" s="94"/>
      <c r="AC472" s="94"/>
      <c r="AD472" s="94"/>
      <c r="AE472" s="69"/>
      <c r="AF472" s="69"/>
      <c r="AG472" s="69"/>
      <c r="AH472" s="69"/>
    </row>
    <row r="473">
      <c r="A473" s="97"/>
      <c r="B473" s="97"/>
      <c r="C473" s="69"/>
      <c r="D473" s="97"/>
      <c r="E473" s="69"/>
      <c r="F473" s="97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94"/>
      <c r="AB473" s="94"/>
      <c r="AC473" s="94"/>
      <c r="AD473" s="94"/>
      <c r="AE473" s="69"/>
      <c r="AF473" s="69"/>
      <c r="AG473" s="69"/>
      <c r="AH473" s="69"/>
    </row>
    <row r="474">
      <c r="A474" s="97"/>
      <c r="B474" s="97"/>
      <c r="C474" s="69"/>
      <c r="D474" s="97"/>
      <c r="E474" s="69"/>
      <c r="F474" s="97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94"/>
      <c r="AB474" s="94"/>
      <c r="AC474" s="94"/>
      <c r="AD474" s="94"/>
      <c r="AE474" s="69"/>
      <c r="AF474" s="69"/>
      <c r="AG474" s="69"/>
      <c r="AH474" s="69"/>
    </row>
    <row r="475">
      <c r="A475" s="97"/>
      <c r="B475" s="97"/>
      <c r="C475" s="69"/>
      <c r="D475" s="97"/>
      <c r="E475" s="69"/>
      <c r="F475" s="97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94"/>
      <c r="AB475" s="94"/>
      <c r="AC475" s="94"/>
      <c r="AD475" s="94"/>
      <c r="AE475" s="69"/>
      <c r="AF475" s="69"/>
      <c r="AG475" s="69"/>
      <c r="AH475" s="69"/>
    </row>
    <row r="476">
      <c r="A476" s="97"/>
      <c r="B476" s="97"/>
      <c r="C476" s="69"/>
      <c r="D476" s="97"/>
      <c r="E476" s="69"/>
      <c r="F476" s="97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94"/>
      <c r="AB476" s="94"/>
      <c r="AC476" s="94"/>
      <c r="AD476" s="94"/>
      <c r="AE476" s="69"/>
      <c r="AF476" s="69"/>
      <c r="AG476" s="69"/>
      <c r="AH476" s="69"/>
    </row>
    <row r="477">
      <c r="A477" s="97"/>
      <c r="B477" s="97"/>
      <c r="C477" s="69"/>
      <c r="D477" s="97"/>
      <c r="E477" s="69"/>
      <c r="F477" s="97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94"/>
      <c r="AB477" s="94"/>
      <c r="AC477" s="94"/>
      <c r="AD477" s="94"/>
      <c r="AE477" s="69"/>
      <c r="AF477" s="69"/>
      <c r="AG477" s="69"/>
      <c r="AH477" s="69"/>
    </row>
    <row r="478">
      <c r="A478" s="97"/>
      <c r="B478" s="97"/>
      <c r="C478" s="69"/>
      <c r="D478" s="97"/>
      <c r="E478" s="69"/>
      <c r="F478" s="97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94"/>
      <c r="AB478" s="94"/>
      <c r="AC478" s="94"/>
      <c r="AD478" s="94"/>
      <c r="AE478" s="69"/>
      <c r="AF478" s="69"/>
      <c r="AG478" s="69"/>
      <c r="AH478" s="69"/>
    </row>
    <row r="479">
      <c r="A479" s="97"/>
      <c r="B479" s="97"/>
      <c r="C479" s="69"/>
      <c r="D479" s="97"/>
      <c r="E479" s="69"/>
      <c r="F479" s="97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94"/>
      <c r="AB479" s="94"/>
      <c r="AC479" s="94"/>
      <c r="AD479" s="94"/>
      <c r="AE479" s="69"/>
      <c r="AF479" s="69"/>
      <c r="AG479" s="69"/>
      <c r="AH479" s="69"/>
    </row>
    <row r="480">
      <c r="A480" s="97"/>
      <c r="B480" s="97"/>
      <c r="C480" s="69"/>
      <c r="D480" s="97"/>
      <c r="E480" s="69"/>
      <c r="F480" s="97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94"/>
      <c r="AB480" s="94"/>
      <c r="AC480" s="94"/>
      <c r="AD480" s="94"/>
      <c r="AE480" s="69"/>
      <c r="AF480" s="69"/>
      <c r="AG480" s="69"/>
      <c r="AH480" s="69"/>
    </row>
    <row r="481">
      <c r="A481" s="97"/>
      <c r="B481" s="97"/>
      <c r="C481" s="69"/>
      <c r="D481" s="97"/>
      <c r="E481" s="69"/>
      <c r="F481" s="97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94"/>
      <c r="AB481" s="94"/>
      <c r="AC481" s="94"/>
      <c r="AD481" s="94"/>
      <c r="AE481" s="69"/>
      <c r="AF481" s="69"/>
      <c r="AG481" s="69"/>
      <c r="AH481" s="69"/>
    </row>
    <row r="482">
      <c r="A482" s="97"/>
      <c r="B482" s="97"/>
      <c r="C482" s="69"/>
      <c r="D482" s="97"/>
      <c r="E482" s="69"/>
      <c r="F482" s="97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94"/>
      <c r="AB482" s="94"/>
      <c r="AC482" s="94"/>
      <c r="AD482" s="94"/>
      <c r="AE482" s="69"/>
      <c r="AF482" s="69"/>
      <c r="AG482" s="69"/>
      <c r="AH482" s="69"/>
    </row>
    <row r="483">
      <c r="A483" s="97"/>
      <c r="B483" s="97"/>
      <c r="C483" s="69"/>
      <c r="D483" s="97"/>
      <c r="E483" s="69"/>
      <c r="F483" s="97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94"/>
      <c r="AB483" s="94"/>
      <c r="AC483" s="94"/>
      <c r="AD483" s="94"/>
      <c r="AE483" s="69"/>
      <c r="AF483" s="69"/>
      <c r="AG483" s="69"/>
      <c r="AH483" s="69"/>
    </row>
    <row r="484">
      <c r="A484" s="97"/>
      <c r="B484" s="97"/>
      <c r="C484" s="69"/>
      <c r="D484" s="97"/>
      <c r="E484" s="69"/>
      <c r="F484" s="97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94"/>
      <c r="AB484" s="94"/>
      <c r="AC484" s="94"/>
      <c r="AD484" s="94"/>
      <c r="AE484" s="69"/>
      <c r="AF484" s="69"/>
      <c r="AG484" s="69"/>
      <c r="AH484" s="69"/>
    </row>
    <row r="485">
      <c r="A485" s="97"/>
      <c r="B485" s="97"/>
      <c r="C485" s="69"/>
      <c r="D485" s="97"/>
      <c r="E485" s="69"/>
      <c r="F485" s="97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94"/>
      <c r="AB485" s="94"/>
      <c r="AC485" s="94"/>
      <c r="AD485" s="94"/>
      <c r="AE485" s="69"/>
      <c r="AF485" s="69"/>
      <c r="AG485" s="69"/>
      <c r="AH485" s="69"/>
    </row>
    <row r="486">
      <c r="A486" s="97"/>
      <c r="B486" s="97"/>
      <c r="C486" s="69"/>
      <c r="D486" s="97"/>
      <c r="E486" s="69"/>
      <c r="F486" s="97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94"/>
      <c r="AB486" s="94"/>
      <c r="AC486" s="94"/>
      <c r="AD486" s="94"/>
      <c r="AE486" s="69"/>
      <c r="AF486" s="69"/>
      <c r="AG486" s="69"/>
      <c r="AH486" s="69"/>
    </row>
    <row r="487">
      <c r="A487" s="97"/>
      <c r="B487" s="97"/>
      <c r="C487" s="69"/>
      <c r="D487" s="97"/>
      <c r="E487" s="69"/>
      <c r="F487" s="97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94"/>
      <c r="AB487" s="94"/>
      <c r="AC487" s="94"/>
      <c r="AD487" s="94"/>
      <c r="AE487" s="69"/>
      <c r="AF487" s="69"/>
      <c r="AG487" s="69"/>
      <c r="AH487" s="69"/>
    </row>
    <row r="488">
      <c r="A488" s="97"/>
      <c r="B488" s="97"/>
      <c r="C488" s="69"/>
      <c r="D488" s="97"/>
      <c r="E488" s="69"/>
      <c r="F488" s="97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94"/>
      <c r="AB488" s="94"/>
      <c r="AC488" s="94"/>
      <c r="AD488" s="94"/>
      <c r="AE488" s="69"/>
      <c r="AF488" s="69"/>
      <c r="AG488" s="69"/>
      <c r="AH488" s="69"/>
    </row>
    <row r="489">
      <c r="A489" s="97"/>
      <c r="B489" s="97"/>
      <c r="C489" s="69"/>
      <c r="D489" s="97"/>
      <c r="E489" s="69"/>
      <c r="F489" s="97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94"/>
      <c r="AB489" s="94"/>
      <c r="AC489" s="94"/>
      <c r="AD489" s="94"/>
      <c r="AE489" s="69"/>
      <c r="AF489" s="69"/>
      <c r="AG489" s="69"/>
      <c r="AH489" s="69"/>
    </row>
    <row r="490">
      <c r="A490" s="97"/>
      <c r="B490" s="97"/>
      <c r="C490" s="69"/>
      <c r="D490" s="97"/>
      <c r="E490" s="69"/>
      <c r="F490" s="97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94"/>
      <c r="AB490" s="94"/>
      <c r="AC490" s="94"/>
      <c r="AD490" s="94"/>
      <c r="AE490" s="69"/>
      <c r="AF490" s="69"/>
      <c r="AG490" s="69"/>
      <c r="AH490" s="69"/>
    </row>
    <row r="491">
      <c r="A491" s="97"/>
      <c r="B491" s="97"/>
      <c r="C491" s="69"/>
      <c r="D491" s="97"/>
      <c r="E491" s="69"/>
      <c r="F491" s="97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94"/>
      <c r="AB491" s="94"/>
      <c r="AC491" s="94"/>
      <c r="AD491" s="94"/>
      <c r="AE491" s="69"/>
      <c r="AF491" s="69"/>
      <c r="AG491" s="69"/>
      <c r="AH491" s="69"/>
    </row>
    <row r="492">
      <c r="A492" s="97"/>
      <c r="B492" s="97"/>
      <c r="C492" s="69"/>
      <c r="D492" s="97"/>
      <c r="E492" s="69"/>
      <c r="F492" s="97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94"/>
      <c r="AB492" s="94"/>
      <c r="AC492" s="94"/>
      <c r="AD492" s="94"/>
      <c r="AE492" s="69"/>
      <c r="AF492" s="69"/>
      <c r="AG492" s="69"/>
      <c r="AH492" s="69"/>
    </row>
    <row r="493">
      <c r="A493" s="97"/>
      <c r="B493" s="97"/>
      <c r="C493" s="69"/>
      <c r="D493" s="97"/>
      <c r="E493" s="69"/>
      <c r="F493" s="97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94"/>
      <c r="AB493" s="94"/>
      <c r="AC493" s="94"/>
      <c r="AD493" s="94"/>
      <c r="AE493" s="69"/>
      <c r="AF493" s="69"/>
      <c r="AG493" s="69"/>
      <c r="AH493" s="69"/>
    </row>
    <row r="494">
      <c r="A494" s="97"/>
      <c r="B494" s="97"/>
      <c r="C494" s="69"/>
      <c r="D494" s="97"/>
      <c r="E494" s="69"/>
      <c r="F494" s="97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94"/>
      <c r="AB494" s="94"/>
      <c r="AC494" s="94"/>
      <c r="AD494" s="94"/>
      <c r="AE494" s="69"/>
      <c r="AF494" s="69"/>
      <c r="AG494" s="69"/>
      <c r="AH494" s="69"/>
    </row>
    <row r="495">
      <c r="A495" s="97"/>
      <c r="B495" s="97"/>
      <c r="C495" s="69"/>
      <c r="D495" s="97"/>
      <c r="E495" s="69"/>
      <c r="F495" s="97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94"/>
      <c r="AB495" s="94"/>
      <c r="AC495" s="94"/>
      <c r="AD495" s="94"/>
      <c r="AE495" s="69"/>
      <c r="AF495" s="69"/>
      <c r="AG495" s="69"/>
      <c r="AH495" s="69"/>
    </row>
    <row r="496">
      <c r="A496" s="97"/>
      <c r="B496" s="97"/>
      <c r="C496" s="69"/>
      <c r="D496" s="97"/>
      <c r="E496" s="69"/>
      <c r="F496" s="97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94"/>
      <c r="AB496" s="94"/>
      <c r="AC496" s="94"/>
      <c r="AD496" s="94"/>
      <c r="AE496" s="69"/>
      <c r="AF496" s="69"/>
      <c r="AG496" s="69"/>
      <c r="AH496" s="69"/>
    </row>
    <row r="497">
      <c r="A497" s="97"/>
      <c r="B497" s="97"/>
      <c r="C497" s="69"/>
      <c r="D497" s="97"/>
      <c r="E497" s="69"/>
      <c r="F497" s="97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94"/>
      <c r="AB497" s="94"/>
      <c r="AC497" s="94"/>
      <c r="AD497" s="94"/>
      <c r="AE497" s="69"/>
      <c r="AF497" s="69"/>
      <c r="AG497" s="69"/>
      <c r="AH497" s="69"/>
    </row>
    <row r="498">
      <c r="A498" s="97"/>
      <c r="B498" s="97"/>
      <c r="C498" s="69"/>
      <c r="D498" s="97"/>
      <c r="E498" s="69"/>
      <c r="F498" s="97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94"/>
      <c r="AB498" s="94"/>
      <c r="AC498" s="94"/>
      <c r="AD498" s="94"/>
      <c r="AE498" s="69"/>
      <c r="AF498" s="69"/>
      <c r="AG498" s="69"/>
      <c r="AH498" s="69"/>
    </row>
    <row r="499">
      <c r="A499" s="97"/>
      <c r="B499" s="97"/>
      <c r="C499" s="69"/>
      <c r="D499" s="97"/>
      <c r="E499" s="69"/>
      <c r="F499" s="97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94"/>
      <c r="AB499" s="94"/>
      <c r="AC499" s="94"/>
      <c r="AD499" s="94"/>
      <c r="AE499" s="69"/>
      <c r="AF499" s="69"/>
      <c r="AG499" s="69"/>
      <c r="AH499" s="69"/>
    </row>
    <row r="500">
      <c r="A500" s="97"/>
      <c r="B500" s="97"/>
      <c r="C500" s="69"/>
      <c r="D500" s="97"/>
      <c r="E500" s="69"/>
      <c r="F500" s="97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94"/>
      <c r="AB500" s="94"/>
      <c r="AC500" s="94"/>
      <c r="AD500" s="94"/>
      <c r="AE500" s="69"/>
      <c r="AF500" s="69"/>
      <c r="AG500" s="69"/>
      <c r="AH500" s="69"/>
    </row>
    <row r="501">
      <c r="A501" s="97"/>
      <c r="B501" s="97"/>
      <c r="C501" s="69"/>
      <c r="D501" s="97"/>
      <c r="E501" s="69"/>
      <c r="F501" s="97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94"/>
      <c r="AB501" s="94"/>
      <c r="AC501" s="94"/>
      <c r="AD501" s="94"/>
      <c r="AE501" s="69"/>
      <c r="AF501" s="69"/>
      <c r="AG501" s="69"/>
      <c r="AH501" s="69"/>
    </row>
    <row r="502">
      <c r="A502" s="97"/>
      <c r="B502" s="97"/>
      <c r="C502" s="69"/>
      <c r="D502" s="97"/>
      <c r="E502" s="69"/>
      <c r="F502" s="97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94"/>
      <c r="AB502" s="94"/>
      <c r="AC502" s="94"/>
      <c r="AD502" s="94"/>
      <c r="AE502" s="69"/>
      <c r="AF502" s="69"/>
      <c r="AG502" s="69"/>
      <c r="AH502" s="69"/>
    </row>
    <row r="503">
      <c r="A503" s="97"/>
      <c r="B503" s="97"/>
      <c r="C503" s="69"/>
      <c r="D503" s="97"/>
      <c r="E503" s="69"/>
      <c r="F503" s="97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94"/>
      <c r="AB503" s="94"/>
      <c r="AC503" s="94"/>
      <c r="AD503" s="94"/>
      <c r="AE503" s="69"/>
      <c r="AF503" s="69"/>
      <c r="AG503" s="69"/>
      <c r="AH503" s="69"/>
    </row>
    <row r="504">
      <c r="A504" s="97"/>
      <c r="B504" s="97"/>
      <c r="C504" s="69"/>
      <c r="D504" s="97"/>
      <c r="E504" s="69"/>
      <c r="F504" s="97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94"/>
      <c r="AB504" s="94"/>
      <c r="AC504" s="94"/>
      <c r="AD504" s="94"/>
      <c r="AE504" s="69"/>
      <c r="AF504" s="69"/>
      <c r="AG504" s="69"/>
      <c r="AH504" s="69"/>
    </row>
    <row r="505">
      <c r="A505" s="97"/>
      <c r="B505" s="97"/>
      <c r="C505" s="69"/>
      <c r="D505" s="97"/>
      <c r="E505" s="69"/>
      <c r="F505" s="97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94"/>
      <c r="AB505" s="94"/>
      <c r="AC505" s="94"/>
      <c r="AD505" s="94"/>
      <c r="AE505" s="69"/>
      <c r="AF505" s="69"/>
      <c r="AG505" s="69"/>
      <c r="AH505" s="69"/>
    </row>
    <row r="506">
      <c r="A506" s="97"/>
      <c r="B506" s="97"/>
      <c r="C506" s="69"/>
      <c r="D506" s="97"/>
      <c r="E506" s="69"/>
      <c r="F506" s="97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94"/>
      <c r="AB506" s="94"/>
      <c r="AC506" s="94"/>
      <c r="AD506" s="94"/>
      <c r="AE506" s="69"/>
      <c r="AF506" s="69"/>
      <c r="AG506" s="69"/>
      <c r="AH506" s="69"/>
    </row>
    <row r="507">
      <c r="A507" s="97"/>
      <c r="B507" s="97"/>
      <c r="C507" s="69"/>
      <c r="D507" s="97"/>
      <c r="E507" s="69"/>
      <c r="F507" s="97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94"/>
      <c r="AB507" s="94"/>
      <c r="AC507" s="94"/>
      <c r="AD507" s="94"/>
      <c r="AE507" s="69"/>
      <c r="AF507" s="69"/>
      <c r="AG507" s="69"/>
      <c r="AH507" s="69"/>
    </row>
    <row r="508">
      <c r="A508" s="97"/>
      <c r="B508" s="97"/>
      <c r="C508" s="69"/>
      <c r="D508" s="97"/>
      <c r="E508" s="69"/>
      <c r="F508" s="97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94"/>
      <c r="AB508" s="94"/>
      <c r="AC508" s="94"/>
      <c r="AD508" s="94"/>
      <c r="AE508" s="69"/>
      <c r="AF508" s="69"/>
      <c r="AG508" s="69"/>
      <c r="AH508" s="69"/>
    </row>
    <row r="509">
      <c r="A509" s="97"/>
      <c r="B509" s="97"/>
      <c r="C509" s="69"/>
      <c r="D509" s="97"/>
      <c r="E509" s="69"/>
      <c r="F509" s="97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94"/>
      <c r="AB509" s="94"/>
      <c r="AC509" s="94"/>
      <c r="AD509" s="94"/>
      <c r="AE509" s="69"/>
      <c r="AF509" s="69"/>
      <c r="AG509" s="69"/>
      <c r="AH509" s="69"/>
    </row>
    <row r="510">
      <c r="A510" s="97"/>
      <c r="B510" s="97"/>
      <c r="C510" s="69"/>
      <c r="D510" s="97"/>
      <c r="E510" s="69"/>
      <c r="F510" s="97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94"/>
      <c r="AB510" s="94"/>
      <c r="AC510" s="94"/>
      <c r="AD510" s="94"/>
      <c r="AE510" s="69"/>
      <c r="AF510" s="69"/>
      <c r="AG510" s="69"/>
      <c r="AH510" s="69"/>
    </row>
    <row r="511">
      <c r="A511" s="97"/>
      <c r="B511" s="97"/>
      <c r="C511" s="69"/>
      <c r="D511" s="97"/>
      <c r="E511" s="69"/>
      <c r="F511" s="97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94"/>
      <c r="AB511" s="94"/>
      <c r="AC511" s="94"/>
      <c r="AD511" s="94"/>
      <c r="AE511" s="69"/>
      <c r="AF511" s="69"/>
      <c r="AG511" s="69"/>
      <c r="AH511" s="69"/>
    </row>
    <row r="512">
      <c r="A512" s="97"/>
      <c r="B512" s="97"/>
      <c r="C512" s="69"/>
      <c r="D512" s="97"/>
      <c r="E512" s="69"/>
      <c r="F512" s="97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94"/>
      <c r="AB512" s="94"/>
      <c r="AC512" s="94"/>
      <c r="AD512" s="94"/>
      <c r="AE512" s="69"/>
      <c r="AF512" s="69"/>
      <c r="AG512" s="69"/>
      <c r="AH512" s="69"/>
    </row>
    <row r="513">
      <c r="A513" s="97"/>
      <c r="B513" s="97"/>
      <c r="C513" s="69"/>
      <c r="D513" s="97"/>
      <c r="E513" s="69"/>
      <c r="F513" s="97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94"/>
      <c r="AB513" s="94"/>
      <c r="AC513" s="94"/>
      <c r="AD513" s="94"/>
      <c r="AE513" s="69"/>
      <c r="AF513" s="69"/>
      <c r="AG513" s="69"/>
      <c r="AH513" s="69"/>
    </row>
    <row r="514">
      <c r="A514" s="97"/>
      <c r="B514" s="97"/>
      <c r="C514" s="69"/>
      <c r="D514" s="97"/>
      <c r="E514" s="69"/>
      <c r="F514" s="97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94"/>
      <c r="AB514" s="94"/>
      <c r="AC514" s="94"/>
      <c r="AD514" s="94"/>
      <c r="AE514" s="69"/>
      <c r="AF514" s="69"/>
      <c r="AG514" s="69"/>
      <c r="AH514" s="69"/>
    </row>
    <row r="515">
      <c r="A515" s="97"/>
      <c r="B515" s="97"/>
      <c r="C515" s="69"/>
      <c r="D515" s="97"/>
      <c r="E515" s="69"/>
      <c r="F515" s="97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94"/>
      <c r="AB515" s="94"/>
      <c r="AC515" s="94"/>
      <c r="AD515" s="94"/>
      <c r="AE515" s="69"/>
      <c r="AF515" s="69"/>
      <c r="AG515" s="69"/>
      <c r="AH515" s="69"/>
    </row>
    <row r="516">
      <c r="A516" s="97"/>
      <c r="B516" s="97"/>
      <c r="C516" s="69"/>
      <c r="D516" s="97"/>
      <c r="E516" s="69"/>
      <c r="F516" s="97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94"/>
      <c r="AB516" s="94"/>
      <c r="AC516" s="94"/>
      <c r="AD516" s="94"/>
      <c r="AE516" s="69"/>
      <c r="AF516" s="69"/>
      <c r="AG516" s="69"/>
      <c r="AH516" s="69"/>
    </row>
    <row r="517">
      <c r="A517" s="97"/>
      <c r="B517" s="97"/>
      <c r="C517" s="69"/>
      <c r="D517" s="97"/>
      <c r="E517" s="69"/>
      <c r="F517" s="97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94"/>
      <c r="AB517" s="94"/>
      <c r="AC517" s="94"/>
      <c r="AD517" s="94"/>
      <c r="AE517" s="69"/>
      <c r="AF517" s="69"/>
      <c r="AG517" s="69"/>
      <c r="AH517" s="69"/>
    </row>
    <row r="518">
      <c r="A518" s="97"/>
      <c r="B518" s="97"/>
      <c r="C518" s="69"/>
      <c r="D518" s="97"/>
      <c r="E518" s="69"/>
      <c r="F518" s="97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94"/>
      <c r="AB518" s="94"/>
      <c r="AC518" s="94"/>
      <c r="AD518" s="94"/>
      <c r="AE518" s="69"/>
      <c r="AF518" s="69"/>
      <c r="AG518" s="69"/>
      <c r="AH518" s="69"/>
    </row>
    <row r="519">
      <c r="A519" s="97"/>
      <c r="B519" s="97"/>
      <c r="C519" s="69"/>
      <c r="D519" s="97"/>
      <c r="E519" s="69"/>
      <c r="F519" s="97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94"/>
      <c r="AB519" s="94"/>
      <c r="AC519" s="94"/>
      <c r="AD519" s="94"/>
      <c r="AE519" s="69"/>
      <c r="AF519" s="69"/>
      <c r="AG519" s="69"/>
      <c r="AH519" s="69"/>
    </row>
    <row r="520">
      <c r="A520" s="97"/>
      <c r="B520" s="97"/>
      <c r="C520" s="69"/>
      <c r="D520" s="97"/>
      <c r="E520" s="69"/>
      <c r="F520" s="97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94"/>
      <c r="AB520" s="94"/>
      <c r="AC520" s="94"/>
      <c r="AD520" s="94"/>
      <c r="AE520" s="69"/>
      <c r="AF520" s="69"/>
      <c r="AG520" s="69"/>
      <c r="AH520" s="69"/>
    </row>
    <row r="521">
      <c r="A521" s="97"/>
      <c r="B521" s="97"/>
      <c r="C521" s="69"/>
      <c r="D521" s="97"/>
      <c r="E521" s="69"/>
      <c r="F521" s="97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94"/>
      <c r="AB521" s="94"/>
      <c r="AC521" s="94"/>
      <c r="AD521" s="94"/>
      <c r="AE521" s="69"/>
      <c r="AF521" s="69"/>
      <c r="AG521" s="69"/>
      <c r="AH521" s="69"/>
    </row>
    <row r="522">
      <c r="A522" s="97"/>
      <c r="B522" s="97"/>
      <c r="C522" s="69"/>
      <c r="D522" s="97"/>
      <c r="E522" s="69"/>
      <c r="F522" s="97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94"/>
      <c r="AB522" s="94"/>
      <c r="AC522" s="94"/>
      <c r="AD522" s="94"/>
      <c r="AE522" s="69"/>
      <c r="AF522" s="69"/>
      <c r="AG522" s="69"/>
      <c r="AH522" s="69"/>
    </row>
    <row r="523">
      <c r="A523" s="97"/>
      <c r="B523" s="97"/>
      <c r="C523" s="69"/>
      <c r="D523" s="97"/>
      <c r="E523" s="69"/>
      <c r="F523" s="97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94"/>
      <c r="AB523" s="94"/>
      <c r="AC523" s="94"/>
      <c r="AD523" s="94"/>
      <c r="AE523" s="69"/>
      <c r="AF523" s="69"/>
      <c r="AG523" s="69"/>
      <c r="AH523" s="69"/>
    </row>
    <row r="524">
      <c r="A524" s="97"/>
      <c r="B524" s="97"/>
      <c r="C524" s="69"/>
      <c r="D524" s="97"/>
      <c r="E524" s="69"/>
      <c r="F524" s="97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94"/>
      <c r="AB524" s="94"/>
      <c r="AC524" s="94"/>
      <c r="AD524" s="94"/>
      <c r="AE524" s="69"/>
      <c r="AF524" s="69"/>
      <c r="AG524" s="69"/>
      <c r="AH524" s="69"/>
    </row>
    <row r="525">
      <c r="A525" s="97"/>
      <c r="B525" s="97"/>
      <c r="C525" s="69"/>
      <c r="D525" s="97"/>
      <c r="E525" s="69"/>
      <c r="F525" s="97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94"/>
      <c r="AB525" s="94"/>
      <c r="AC525" s="94"/>
      <c r="AD525" s="94"/>
      <c r="AE525" s="69"/>
      <c r="AF525" s="69"/>
      <c r="AG525" s="69"/>
      <c r="AH525" s="69"/>
    </row>
    <row r="526">
      <c r="A526" s="97"/>
      <c r="B526" s="97"/>
      <c r="C526" s="69"/>
      <c r="D526" s="97"/>
      <c r="E526" s="69"/>
      <c r="F526" s="97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94"/>
      <c r="AB526" s="94"/>
      <c r="AC526" s="94"/>
      <c r="AD526" s="94"/>
      <c r="AE526" s="69"/>
      <c r="AF526" s="69"/>
      <c r="AG526" s="69"/>
      <c r="AH526" s="69"/>
    </row>
    <row r="527">
      <c r="A527" s="97"/>
      <c r="B527" s="97"/>
      <c r="C527" s="69"/>
      <c r="D527" s="97"/>
      <c r="E527" s="69"/>
      <c r="F527" s="97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94"/>
      <c r="AB527" s="94"/>
      <c r="AC527" s="94"/>
      <c r="AD527" s="94"/>
      <c r="AE527" s="69"/>
      <c r="AF527" s="69"/>
      <c r="AG527" s="69"/>
      <c r="AH527" s="69"/>
    </row>
    <row r="528">
      <c r="A528" s="97"/>
      <c r="B528" s="97"/>
      <c r="C528" s="69"/>
      <c r="D528" s="97"/>
      <c r="E528" s="69"/>
      <c r="F528" s="97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94"/>
      <c r="AB528" s="94"/>
      <c r="AC528" s="94"/>
      <c r="AD528" s="94"/>
      <c r="AE528" s="69"/>
      <c r="AF528" s="69"/>
      <c r="AG528" s="69"/>
      <c r="AH528" s="69"/>
    </row>
    <row r="529">
      <c r="A529" s="97"/>
      <c r="B529" s="97"/>
      <c r="C529" s="69"/>
      <c r="D529" s="97"/>
      <c r="E529" s="69"/>
      <c r="F529" s="97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94"/>
      <c r="AB529" s="94"/>
      <c r="AC529" s="94"/>
      <c r="AD529" s="94"/>
      <c r="AE529" s="69"/>
      <c r="AF529" s="69"/>
      <c r="AG529" s="69"/>
      <c r="AH529" s="69"/>
    </row>
    <row r="530">
      <c r="A530" s="97"/>
      <c r="B530" s="97"/>
      <c r="C530" s="69"/>
      <c r="D530" s="97"/>
      <c r="E530" s="69"/>
      <c r="F530" s="97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94"/>
      <c r="AB530" s="94"/>
      <c r="AC530" s="94"/>
      <c r="AD530" s="94"/>
      <c r="AE530" s="69"/>
      <c r="AF530" s="69"/>
      <c r="AG530" s="69"/>
      <c r="AH530" s="69"/>
    </row>
    <row r="531">
      <c r="A531" s="97"/>
      <c r="B531" s="97"/>
      <c r="C531" s="69"/>
      <c r="D531" s="97"/>
      <c r="E531" s="69"/>
      <c r="F531" s="97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94"/>
      <c r="AB531" s="94"/>
      <c r="AC531" s="94"/>
      <c r="AD531" s="94"/>
      <c r="AE531" s="69"/>
      <c r="AF531" s="69"/>
      <c r="AG531" s="69"/>
      <c r="AH531" s="69"/>
    </row>
    <row r="532">
      <c r="A532" s="97"/>
      <c r="B532" s="97"/>
      <c r="C532" s="69"/>
      <c r="D532" s="97"/>
      <c r="E532" s="69"/>
      <c r="F532" s="97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94"/>
      <c r="AB532" s="94"/>
      <c r="AC532" s="94"/>
      <c r="AD532" s="94"/>
      <c r="AE532" s="69"/>
      <c r="AF532" s="69"/>
      <c r="AG532" s="69"/>
      <c r="AH532" s="69"/>
    </row>
    <row r="533">
      <c r="A533" s="97"/>
      <c r="B533" s="97"/>
      <c r="C533" s="69"/>
      <c r="D533" s="97"/>
      <c r="E533" s="69"/>
      <c r="F533" s="97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94"/>
      <c r="AB533" s="94"/>
      <c r="AC533" s="94"/>
      <c r="AD533" s="94"/>
      <c r="AE533" s="69"/>
      <c r="AF533" s="69"/>
      <c r="AG533" s="69"/>
      <c r="AH533" s="69"/>
    </row>
    <row r="534">
      <c r="A534" s="97"/>
      <c r="B534" s="97"/>
      <c r="C534" s="69"/>
      <c r="D534" s="97"/>
      <c r="E534" s="69"/>
      <c r="F534" s="97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94"/>
      <c r="AB534" s="94"/>
      <c r="AC534" s="94"/>
      <c r="AD534" s="94"/>
      <c r="AE534" s="69"/>
      <c r="AF534" s="69"/>
      <c r="AG534" s="69"/>
      <c r="AH534" s="69"/>
    </row>
    <row r="535">
      <c r="A535" s="97"/>
      <c r="B535" s="97"/>
      <c r="C535" s="69"/>
      <c r="D535" s="97"/>
      <c r="E535" s="69"/>
      <c r="F535" s="97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94"/>
      <c r="AB535" s="94"/>
      <c r="AC535" s="94"/>
      <c r="AD535" s="94"/>
      <c r="AE535" s="69"/>
      <c r="AF535" s="69"/>
      <c r="AG535" s="69"/>
      <c r="AH535" s="69"/>
    </row>
    <row r="536">
      <c r="A536" s="97"/>
      <c r="B536" s="97"/>
      <c r="C536" s="69"/>
      <c r="D536" s="97"/>
      <c r="E536" s="69"/>
      <c r="F536" s="97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94"/>
      <c r="AB536" s="94"/>
      <c r="AC536" s="94"/>
      <c r="AD536" s="94"/>
      <c r="AE536" s="69"/>
      <c r="AF536" s="69"/>
      <c r="AG536" s="69"/>
      <c r="AH536" s="69"/>
    </row>
    <row r="537">
      <c r="A537" s="97"/>
      <c r="B537" s="97"/>
      <c r="C537" s="69"/>
      <c r="D537" s="97"/>
      <c r="E537" s="69"/>
      <c r="F537" s="97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94"/>
      <c r="AB537" s="94"/>
      <c r="AC537" s="94"/>
      <c r="AD537" s="94"/>
      <c r="AE537" s="69"/>
      <c r="AF537" s="69"/>
      <c r="AG537" s="69"/>
      <c r="AH537" s="69"/>
    </row>
    <row r="538">
      <c r="A538" s="97"/>
      <c r="B538" s="97"/>
      <c r="C538" s="69"/>
      <c r="D538" s="97"/>
      <c r="E538" s="69"/>
      <c r="F538" s="97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94"/>
      <c r="AB538" s="94"/>
      <c r="AC538" s="94"/>
      <c r="AD538" s="94"/>
      <c r="AE538" s="69"/>
      <c r="AF538" s="69"/>
      <c r="AG538" s="69"/>
      <c r="AH538" s="69"/>
    </row>
    <row r="539">
      <c r="A539" s="97"/>
      <c r="B539" s="97"/>
      <c r="C539" s="69"/>
      <c r="D539" s="97"/>
      <c r="E539" s="69"/>
      <c r="F539" s="97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94"/>
      <c r="AB539" s="94"/>
      <c r="AC539" s="94"/>
      <c r="AD539" s="94"/>
      <c r="AE539" s="69"/>
      <c r="AF539" s="69"/>
      <c r="AG539" s="69"/>
      <c r="AH539" s="69"/>
    </row>
    <row r="540">
      <c r="A540" s="97"/>
      <c r="B540" s="97"/>
      <c r="C540" s="69"/>
      <c r="D540" s="97"/>
      <c r="E540" s="69"/>
      <c r="F540" s="97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94"/>
      <c r="AB540" s="94"/>
      <c r="AC540" s="94"/>
      <c r="AD540" s="94"/>
      <c r="AE540" s="69"/>
      <c r="AF540" s="69"/>
      <c r="AG540" s="69"/>
      <c r="AH540" s="69"/>
    </row>
    <row r="541">
      <c r="A541" s="97"/>
      <c r="B541" s="97"/>
      <c r="C541" s="69"/>
      <c r="D541" s="97"/>
      <c r="E541" s="69"/>
      <c r="F541" s="97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94"/>
      <c r="AB541" s="94"/>
      <c r="AC541" s="94"/>
      <c r="AD541" s="94"/>
      <c r="AE541" s="69"/>
      <c r="AF541" s="69"/>
      <c r="AG541" s="69"/>
      <c r="AH541" s="69"/>
    </row>
    <row r="542">
      <c r="A542" s="97"/>
      <c r="B542" s="97"/>
      <c r="C542" s="69"/>
      <c r="D542" s="97"/>
      <c r="E542" s="69"/>
      <c r="F542" s="97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94"/>
      <c r="AB542" s="94"/>
      <c r="AC542" s="94"/>
      <c r="AD542" s="94"/>
      <c r="AE542" s="69"/>
      <c r="AF542" s="69"/>
      <c r="AG542" s="69"/>
      <c r="AH542" s="69"/>
    </row>
    <row r="543">
      <c r="A543" s="97"/>
      <c r="B543" s="97"/>
      <c r="C543" s="69"/>
      <c r="D543" s="97"/>
      <c r="E543" s="69"/>
      <c r="F543" s="97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94"/>
      <c r="AB543" s="94"/>
      <c r="AC543" s="94"/>
      <c r="AD543" s="94"/>
      <c r="AE543" s="69"/>
      <c r="AF543" s="69"/>
      <c r="AG543" s="69"/>
      <c r="AH543" s="69"/>
    </row>
    <row r="544">
      <c r="A544" s="97"/>
      <c r="B544" s="97"/>
      <c r="C544" s="69"/>
      <c r="D544" s="97"/>
      <c r="E544" s="69"/>
      <c r="F544" s="97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94"/>
      <c r="AB544" s="94"/>
      <c r="AC544" s="94"/>
      <c r="AD544" s="94"/>
      <c r="AE544" s="69"/>
      <c r="AF544" s="69"/>
      <c r="AG544" s="69"/>
      <c r="AH544" s="69"/>
    </row>
    <row r="545">
      <c r="A545" s="97"/>
      <c r="B545" s="97"/>
      <c r="C545" s="69"/>
      <c r="D545" s="97"/>
      <c r="E545" s="69"/>
      <c r="F545" s="97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94"/>
      <c r="AB545" s="94"/>
      <c r="AC545" s="94"/>
      <c r="AD545" s="94"/>
      <c r="AE545" s="69"/>
      <c r="AF545" s="69"/>
      <c r="AG545" s="69"/>
      <c r="AH545" s="69"/>
    </row>
    <row r="546">
      <c r="A546" s="97"/>
      <c r="B546" s="97"/>
      <c r="C546" s="69"/>
      <c r="D546" s="97"/>
      <c r="E546" s="69"/>
      <c r="F546" s="97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94"/>
      <c r="AB546" s="94"/>
      <c r="AC546" s="94"/>
      <c r="AD546" s="94"/>
      <c r="AE546" s="69"/>
      <c r="AF546" s="69"/>
      <c r="AG546" s="69"/>
      <c r="AH546" s="69"/>
    </row>
    <row r="547">
      <c r="A547" s="97"/>
      <c r="B547" s="97"/>
      <c r="C547" s="69"/>
      <c r="D547" s="97"/>
      <c r="E547" s="69"/>
      <c r="F547" s="97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94"/>
      <c r="AB547" s="94"/>
      <c r="AC547" s="94"/>
      <c r="AD547" s="94"/>
      <c r="AE547" s="69"/>
      <c r="AF547" s="69"/>
      <c r="AG547" s="69"/>
      <c r="AH547" s="69"/>
    </row>
    <row r="548">
      <c r="A548" s="97"/>
      <c r="B548" s="97"/>
      <c r="C548" s="69"/>
      <c r="D548" s="97"/>
      <c r="E548" s="69"/>
      <c r="F548" s="97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94"/>
      <c r="AB548" s="94"/>
      <c r="AC548" s="94"/>
      <c r="AD548" s="94"/>
      <c r="AE548" s="69"/>
      <c r="AF548" s="69"/>
      <c r="AG548" s="69"/>
      <c r="AH548" s="69"/>
    </row>
    <row r="549">
      <c r="A549" s="97"/>
      <c r="B549" s="97"/>
      <c r="C549" s="69"/>
      <c r="D549" s="97"/>
      <c r="E549" s="69"/>
      <c r="F549" s="97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94"/>
      <c r="AB549" s="94"/>
      <c r="AC549" s="94"/>
      <c r="AD549" s="94"/>
      <c r="AE549" s="69"/>
      <c r="AF549" s="69"/>
      <c r="AG549" s="69"/>
      <c r="AH549" s="69"/>
    </row>
    <row r="550">
      <c r="A550" s="97"/>
      <c r="B550" s="97"/>
      <c r="C550" s="69"/>
      <c r="D550" s="97"/>
      <c r="E550" s="69"/>
      <c r="F550" s="97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94"/>
      <c r="AB550" s="94"/>
      <c r="AC550" s="94"/>
      <c r="AD550" s="94"/>
      <c r="AE550" s="69"/>
      <c r="AF550" s="69"/>
      <c r="AG550" s="69"/>
      <c r="AH550" s="69"/>
    </row>
    <row r="551">
      <c r="A551" s="97"/>
      <c r="B551" s="97"/>
      <c r="C551" s="69"/>
      <c r="D551" s="97"/>
      <c r="E551" s="69"/>
      <c r="F551" s="97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94"/>
      <c r="AB551" s="94"/>
      <c r="AC551" s="94"/>
      <c r="AD551" s="94"/>
      <c r="AE551" s="69"/>
      <c r="AF551" s="69"/>
      <c r="AG551" s="69"/>
      <c r="AH551" s="69"/>
    </row>
    <row r="552">
      <c r="A552" s="97"/>
      <c r="B552" s="97"/>
      <c r="C552" s="69"/>
      <c r="D552" s="97"/>
      <c r="E552" s="69"/>
      <c r="F552" s="97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94"/>
      <c r="AB552" s="94"/>
      <c r="AC552" s="94"/>
      <c r="AD552" s="94"/>
      <c r="AE552" s="69"/>
      <c r="AF552" s="69"/>
      <c r="AG552" s="69"/>
      <c r="AH552" s="69"/>
    </row>
    <row r="553">
      <c r="A553" s="97"/>
      <c r="B553" s="97"/>
      <c r="C553" s="69"/>
      <c r="D553" s="97"/>
      <c r="E553" s="69"/>
      <c r="F553" s="97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94"/>
      <c r="AB553" s="94"/>
      <c r="AC553" s="94"/>
      <c r="AD553" s="94"/>
      <c r="AE553" s="69"/>
      <c r="AF553" s="69"/>
      <c r="AG553" s="69"/>
      <c r="AH553" s="69"/>
    </row>
    <row r="554">
      <c r="A554" s="97"/>
      <c r="B554" s="97"/>
      <c r="C554" s="69"/>
      <c r="D554" s="97"/>
      <c r="E554" s="69"/>
      <c r="F554" s="97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94"/>
      <c r="AB554" s="94"/>
      <c r="AC554" s="94"/>
      <c r="AD554" s="94"/>
      <c r="AE554" s="69"/>
      <c r="AF554" s="69"/>
      <c r="AG554" s="69"/>
      <c r="AH554" s="69"/>
    </row>
    <row r="555">
      <c r="A555" s="97"/>
      <c r="B555" s="97"/>
      <c r="C555" s="69"/>
      <c r="D555" s="97"/>
      <c r="E555" s="69"/>
      <c r="F555" s="97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94"/>
      <c r="AB555" s="94"/>
      <c r="AC555" s="94"/>
      <c r="AD555" s="94"/>
      <c r="AE555" s="69"/>
      <c r="AF555" s="69"/>
      <c r="AG555" s="69"/>
      <c r="AH555" s="69"/>
    </row>
    <row r="556">
      <c r="A556" s="97"/>
      <c r="B556" s="97"/>
      <c r="C556" s="69"/>
      <c r="D556" s="97"/>
      <c r="E556" s="69"/>
      <c r="F556" s="97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94"/>
      <c r="AB556" s="94"/>
      <c r="AC556" s="94"/>
      <c r="AD556" s="94"/>
      <c r="AE556" s="69"/>
      <c r="AF556" s="69"/>
      <c r="AG556" s="69"/>
      <c r="AH556" s="69"/>
    </row>
    <row r="557">
      <c r="A557" s="97"/>
      <c r="B557" s="97"/>
      <c r="C557" s="69"/>
      <c r="D557" s="97"/>
      <c r="E557" s="69"/>
      <c r="F557" s="97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94"/>
      <c r="AB557" s="94"/>
      <c r="AC557" s="94"/>
      <c r="AD557" s="94"/>
      <c r="AE557" s="69"/>
      <c r="AF557" s="69"/>
      <c r="AG557" s="69"/>
      <c r="AH557" s="69"/>
    </row>
    <row r="558">
      <c r="A558" s="97"/>
      <c r="B558" s="97"/>
      <c r="C558" s="69"/>
      <c r="D558" s="97"/>
      <c r="E558" s="69"/>
      <c r="F558" s="97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94"/>
      <c r="AB558" s="94"/>
      <c r="AC558" s="94"/>
      <c r="AD558" s="94"/>
      <c r="AE558" s="69"/>
      <c r="AF558" s="69"/>
      <c r="AG558" s="69"/>
      <c r="AH558" s="69"/>
    </row>
    <row r="559">
      <c r="A559" s="97"/>
      <c r="B559" s="97"/>
      <c r="C559" s="69"/>
      <c r="D559" s="97"/>
      <c r="E559" s="69"/>
      <c r="F559" s="97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94"/>
      <c r="AB559" s="94"/>
      <c r="AC559" s="94"/>
      <c r="AD559" s="94"/>
      <c r="AE559" s="69"/>
      <c r="AF559" s="69"/>
      <c r="AG559" s="69"/>
      <c r="AH559" s="69"/>
    </row>
    <row r="560">
      <c r="A560" s="97"/>
      <c r="B560" s="97"/>
      <c r="C560" s="69"/>
      <c r="D560" s="97"/>
      <c r="E560" s="69"/>
      <c r="F560" s="97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94"/>
      <c r="AB560" s="94"/>
      <c r="AC560" s="94"/>
      <c r="AD560" s="94"/>
      <c r="AE560" s="69"/>
      <c r="AF560" s="69"/>
      <c r="AG560" s="69"/>
      <c r="AH560" s="69"/>
    </row>
    <row r="561">
      <c r="A561" s="97"/>
      <c r="B561" s="97"/>
      <c r="C561" s="69"/>
      <c r="D561" s="97"/>
      <c r="E561" s="69"/>
      <c r="F561" s="97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94"/>
      <c r="AB561" s="94"/>
      <c r="AC561" s="94"/>
      <c r="AD561" s="94"/>
      <c r="AE561" s="69"/>
      <c r="AF561" s="69"/>
      <c r="AG561" s="69"/>
      <c r="AH561" s="69"/>
    </row>
    <row r="562">
      <c r="A562" s="97"/>
      <c r="B562" s="97"/>
      <c r="C562" s="69"/>
      <c r="D562" s="97"/>
      <c r="E562" s="69"/>
      <c r="F562" s="97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94"/>
      <c r="AB562" s="94"/>
      <c r="AC562" s="94"/>
      <c r="AD562" s="94"/>
      <c r="AE562" s="69"/>
      <c r="AF562" s="69"/>
      <c r="AG562" s="69"/>
      <c r="AH562" s="69"/>
    </row>
    <row r="563">
      <c r="A563" s="97"/>
      <c r="B563" s="97"/>
      <c r="C563" s="69"/>
      <c r="D563" s="97"/>
      <c r="E563" s="69"/>
      <c r="F563" s="97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94"/>
      <c r="AB563" s="94"/>
      <c r="AC563" s="94"/>
      <c r="AD563" s="94"/>
      <c r="AE563" s="69"/>
      <c r="AF563" s="69"/>
      <c r="AG563" s="69"/>
      <c r="AH563" s="69"/>
    </row>
    <row r="564">
      <c r="A564" s="97"/>
      <c r="B564" s="97"/>
      <c r="C564" s="69"/>
      <c r="D564" s="97"/>
      <c r="E564" s="69"/>
      <c r="F564" s="97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94"/>
      <c r="AB564" s="94"/>
      <c r="AC564" s="94"/>
      <c r="AD564" s="94"/>
      <c r="AE564" s="69"/>
      <c r="AF564" s="69"/>
      <c r="AG564" s="69"/>
      <c r="AH564" s="69"/>
    </row>
    <row r="565">
      <c r="A565" s="97"/>
      <c r="B565" s="97"/>
      <c r="C565" s="69"/>
      <c r="D565" s="97"/>
      <c r="E565" s="69"/>
      <c r="F565" s="97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94"/>
      <c r="AB565" s="94"/>
      <c r="AC565" s="94"/>
      <c r="AD565" s="94"/>
      <c r="AE565" s="69"/>
      <c r="AF565" s="69"/>
      <c r="AG565" s="69"/>
      <c r="AH565" s="69"/>
    </row>
    <row r="566">
      <c r="A566" s="97"/>
      <c r="B566" s="97"/>
      <c r="C566" s="69"/>
      <c r="D566" s="97"/>
      <c r="E566" s="69"/>
      <c r="F566" s="97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94"/>
      <c r="AB566" s="94"/>
      <c r="AC566" s="94"/>
      <c r="AD566" s="94"/>
      <c r="AE566" s="69"/>
      <c r="AF566" s="69"/>
      <c r="AG566" s="69"/>
      <c r="AH566" s="69"/>
    </row>
    <row r="567">
      <c r="A567" s="97"/>
      <c r="B567" s="97"/>
      <c r="C567" s="69"/>
      <c r="D567" s="97"/>
      <c r="E567" s="69"/>
      <c r="F567" s="97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94"/>
      <c r="AB567" s="94"/>
      <c r="AC567" s="94"/>
      <c r="AD567" s="94"/>
      <c r="AE567" s="69"/>
      <c r="AF567" s="69"/>
      <c r="AG567" s="69"/>
      <c r="AH567" s="69"/>
    </row>
    <row r="568">
      <c r="A568" s="97"/>
      <c r="B568" s="97"/>
      <c r="C568" s="69"/>
      <c r="D568" s="97"/>
      <c r="E568" s="69"/>
      <c r="F568" s="97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94"/>
      <c r="AB568" s="94"/>
      <c r="AC568" s="94"/>
      <c r="AD568" s="94"/>
      <c r="AE568" s="69"/>
      <c r="AF568" s="69"/>
      <c r="AG568" s="69"/>
      <c r="AH568" s="69"/>
    </row>
    <row r="569">
      <c r="A569" s="97"/>
      <c r="B569" s="97"/>
      <c r="C569" s="69"/>
      <c r="D569" s="97"/>
      <c r="E569" s="69"/>
      <c r="F569" s="97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94"/>
      <c r="AB569" s="94"/>
      <c r="AC569" s="94"/>
      <c r="AD569" s="94"/>
      <c r="AE569" s="69"/>
      <c r="AF569" s="69"/>
      <c r="AG569" s="69"/>
      <c r="AH569" s="69"/>
    </row>
    <row r="570">
      <c r="A570" s="97"/>
      <c r="B570" s="97"/>
      <c r="C570" s="69"/>
      <c r="D570" s="97"/>
      <c r="E570" s="69"/>
      <c r="F570" s="97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94"/>
      <c r="AB570" s="94"/>
      <c r="AC570" s="94"/>
      <c r="AD570" s="94"/>
      <c r="AE570" s="69"/>
      <c r="AF570" s="69"/>
      <c r="AG570" s="69"/>
      <c r="AH570" s="69"/>
    </row>
    <row r="571">
      <c r="A571" s="97"/>
      <c r="B571" s="97"/>
      <c r="C571" s="69"/>
      <c r="D571" s="97"/>
      <c r="E571" s="69"/>
      <c r="F571" s="97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94"/>
      <c r="AB571" s="94"/>
      <c r="AC571" s="94"/>
      <c r="AD571" s="94"/>
      <c r="AE571" s="69"/>
      <c r="AF571" s="69"/>
      <c r="AG571" s="69"/>
      <c r="AH571" s="69"/>
    </row>
    <row r="572">
      <c r="A572" s="97"/>
      <c r="B572" s="97"/>
      <c r="C572" s="69"/>
      <c r="D572" s="97"/>
      <c r="E572" s="69"/>
      <c r="F572" s="97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94"/>
      <c r="AB572" s="94"/>
      <c r="AC572" s="94"/>
      <c r="AD572" s="94"/>
      <c r="AE572" s="69"/>
      <c r="AF572" s="69"/>
      <c r="AG572" s="69"/>
      <c r="AH572" s="69"/>
    </row>
    <row r="573">
      <c r="A573" s="97"/>
      <c r="B573" s="97"/>
      <c r="C573" s="69"/>
      <c r="D573" s="97"/>
      <c r="E573" s="69"/>
      <c r="F573" s="97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94"/>
      <c r="AB573" s="94"/>
      <c r="AC573" s="94"/>
      <c r="AD573" s="94"/>
      <c r="AE573" s="69"/>
      <c r="AF573" s="69"/>
      <c r="AG573" s="69"/>
      <c r="AH573" s="69"/>
    </row>
    <row r="574">
      <c r="A574" s="97"/>
      <c r="B574" s="97"/>
      <c r="C574" s="69"/>
      <c r="D574" s="97"/>
      <c r="E574" s="69"/>
      <c r="F574" s="97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94"/>
      <c r="AB574" s="94"/>
      <c r="AC574" s="94"/>
      <c r="AD574" s="94"/>
      <c r="AE574" s="69"/>
      <c r="AF574" s="69"/>
      <c r="AG574" s="69"/>
      <c r="AH574" s="69"/>
    </row>
    <row r="575">
      <c r="A575" s="97"/>
      <c r="B575" s="97"/>
      <c r="C575" s="69"/>
      <c r="D575" s="97"/>
      <c r="E575" s="69"/>
      <c r="F575" s="97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94"/>
      <c r="AB575" s="94"/>
      <c r="AC575" s="94"/>
      <c r="AD575" s="94"/>
      <c r="AE575" s="69"/>
      <c r="AF575" s="69"/>
      <c r="AG575" s="69"/>
      <c r="AH575" s="69"/>
    </row>
    <row r="576">
      <c r="A576" s="97"/>
      <c r="B576" s="97"/>
      <c r="C576" s="69"/>
      <c r="D576" s="97"/>
      <c r="E576" s="69"/>
      <c r="F576" s="97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94"/>
      <c r="AB576" s="94"/>
      <c r="AC576" s="94"/>
      <c r="AD576" s="94"/>
      <c r="AE576" s="69"/>
      <c r="AF576" s="69"/>
      <c r="AG576" s="69"/>
      <c r="AH576" s="69"/>
    </row>
    <row r="577">
      <c r="A577" s="97"/>
      <c r="B577" s="97"/>
      <c r="C577" s="69"/>
      <c r="D577" s="97"/>
      <c r="E577" s="69"/>
      <c r="F577" s="97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94"/>
      <c r="AB577" s="94"/>
      <c r="AC577" s="94"/>
      <c r="AD577" s="94"/>
      <c r="AE577" s="69"/>
      <c r="AF577" s="69"/>
      <c r="AG577" s="69"/>
      <c r="AH577" s="69"/>
    </row>
    <row r="578">
      <c r="A578" s="97"/>
      <c r="B578" s="97"/>
      <c r="C578" s="69"/>
      <c r="D578" s="97"/>
      <c r="E578" s="69"/>
      <c r="F578" s="97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94"/>
      <c r="AB578" s="94"/>
      <c r="AC578" s="94"/>
      <c r="AD578" s="94"/>
      <c r="AE578" s="69"/>
      <c r="AF578" s="69"/>
      <c r="AG578" s="69"/>
      <c r="AH578" s="69"/>
    </row>
    <row r="579">
      <c r="A579" s="97"/>
      <c r="B579" s="97"/>
      <c r="C579" s="69"/>
      <c r="D579" s="97"/>
      <c r="E579" s="69"/>
      <c r="F579" s="97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94"/>
      <c r="AB579" s="94"/>
      <c r="AC579" s="94"/>
      <c r="AD579" s="94"/>
      <c r="AE579" s="69"/>
      <c r="AF579" s="69"/>
      <c r="AG579" s="69"/>
      <c r="AH579" s="69"/>
    </row>
    <row r="580">
      <c r="A580" s="97"/>
      <c r="B580" s="97"/>
      <c r="C580" s="69"/>
      <c r="D580" s="97"/>
      <c r="E580" s="69"/>
      <c r="F580" s="97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94"/>
      <c r="AB580" s="94"/>
      <c r="AC580" s="94"/>
      <c r="AD580" s="94"/>
      <c r="AE580" s="69"/>
      <c r="AF580" s="69"/>
      <c r="AG580" s="69"/>
      <c r="AH580" s="69"/>
    </row>
    <row r="581">
      <c r="A581" s="97"/>
      <c r="B581" s="97"/>
      <c r="C581" s="69"/>
      <c r="D581" s="97"/>
      <c r="E581" s="69"/>
      <c r="F581" s="97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94"/>
      <c r="AB581" s="94"/>
      <c r="AC581" s="94"/>
      <c r="AD581" s="94"/>
      <c r="AE581" s="69"/>
      <c r="AF581" s="69"/>
      <c r="AG581" s="69"/>
      <c r="AH581" s="69"/>
    </row>
    <row r="582">
      <c r="A582" s="97"/>
      <c r="B582" s="97"/>
      <c r="C582" s="69"/>
      <c r="D582" s="97"/>
      <c r="E582" s="69"/>
      <c r="F582" s="97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94"/>
      <c r="AB582" s="94"/>
      <c r="AC582" s="94"/>
      <c r="AD582" s="94"/>
      <c r="AE582" s="69"/>
      <c r="AF582" s="69"/>
      <c r="AG582" s="69"/>
      <c r="AH582" s="69"/>
    </row>
    <row r="583">
      <c r="A583" s="97"/>
      <c r="B583" s="97"/>
      <c r="C583" s="69"/>
      <c r="D583" s="97"/>
      <c r="E583" s="69"/>
      <c r="F583" s="97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94"/>
      <c r="AB583" s="94"/>
      <c r="AC583" s="94"/>
      <c r="AD583" s="94"/>
      <c r="AE583" s="69"/>
      <c r="AF583" s="69"/>
      <c r="AG583" s="69"/>
      <c r="AH583" s="69"/>
    </row>
    <row r="584">
      <c r="A584" s="97"/>
      <c r="B584" s="97"/>
      <c r="C584" s="69"/>
      <c r="D584" s="97"/>
      <c r="E584" s="69"/>
      <c r="F584" s="97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94"/>
      <c r="AB584" s="94"/>
      <c r="AC584" s="94"/>
      <c r="AD584" s="94"/>
      <c r="AE584" s="69"/>
      <c r="AF584" s="69"/>
      <c r="AG584" s="69"/>
      <c r="AH584" s="69"/>
    </row>
    <row r="585">
      <c r="A585" s="97"/>
      <c r="B585" s="97"/>
      <c r="C585" s="69"/>
      <c r="D585" s="97"/>
      <c r="E585" s="69"/>
      <c r="F585" s="97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94"/>
      <c r="AB585" s="94"/>
      <c r="AC585" s="94"/>
      <c r="AD585" s="94"/>
      <c r="AE585" s="69"/>
      <c r="AF585" s="69"/>
      <c r="AG585" s="69"/>
      <c r="AH585" s="69"/>
    </row>
    <row r="586">
      <c r="A586" s="97"/>
      <c r="B586" s="97"/>
      <c r="C586" s="69"/>
      <c r="D586" s="97"/>
      <c r="E586" s="69"/>
      <c r="F586" s="97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94"/>
      <c r="AB586" s="94"/>
      <c r="AC586" s="94"/>
      <c r="AD586" s="94"/>
      <c r="AE586" s="69"/>
      <c r="AF586" s="69"/>
      <c r="AG586" s="69"/>
      <c r="AH586" s="69"/>
    </row>
    <row r="587">
      <c r="A587" s="97"/>
      <c r="B587" s="97"/>
      <c r="C587" s="69"/>
      <c r="D587" s="97"/>
      <c r="E587" s="69"/>
      <c r="F587" s="97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94"/>
      <c r="AB587" s="94"/>
      <c r="AC587" s="94"/>
      <c r="AD587" s="94"/>
      <c r="AE587" s="69"/>
      <c r="AF587" s="69"/>
      <c r="AG587" s="69"/>
      <c r="AH587" s="69"/>
    </row>
    <row r="588">
      <c r="A588" s="97"/>
      <c r="B588" s="97"/>
      <c r="C588" s="69"/>
      <c r="D588" s="97"/>
      <c r="E588" s="69"/>
      <c r="F588" s="97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94"/>
      <c r="AB588" s="94"/>
      <c r="AC588" s="94"/>
      <c r="AD588" s="94"/>
      <c r="AE588" s="69"/>
      <c r="AF588" s="69"/>
      <c r="AG588" s="69"/>
      <c r="AH588" s="69"/>
    </row>
    <row r="589">
      <c r="A589" s="97"/>
      <c r="B589" s="97"/>
      <c r="C589" s="69"/>
      <c r="D589" s="97"/>
      <c r="E589" s="69"/>
      <c r="F589" s="97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94"/>
      <c r="AB589" s="94"/>
      <c r="AC589" s="94"/>
      <c r="AD589" s="94"/>
      <c r="AE589" s="69"/>
      <c r="AF589" s="69"/>
      <c r="AG589" s="69"/>
      <c r="AH589" s="69"/>
    </row>
    <row r="590">
      <c r="A590" s="97"/>
      <c r="B590" s="97"/>
      <c r="C590" s="69"/>
      <c r="D590" s="97"/>
      <c r="E590" s="69"/>
      <c r="F590" s="97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94"/>
      <c r="AB590" s="94"/>
      <c r="AC590" s="94"/>
      <c r="AD590" s="94"/>
      <c r="AE590" s="69"/>
      <c r="AF590" s="69"/>
      <c r="AG590" s="69"/>
      <c r="AH590" s="69"/>
    </row>
    <row r="591">
      <c r="A591" s="97"/>
      <c r="B591" s="97"/>
      <c r="C591" s="69"/>
      <c r="D591" s="97"/>
      <c r="E591" s="69"/>
      <c r="F591" s="97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94"/>
      <c r="AB591" s="94"/>
      <c r="AC591" s="94"/>
      <c r="AD591" s="94"/>
      <c r="AE591" s="69"/>
      <c r="AF591" s="69"/>
      <c r="AG591" s="69"/>
      <c r="AH591" s="69"/>
    </row>
    <row r="592">
      <c r="A592" s="97"/>
      <c r="B592" s="97"/>
      <c r="C592" s="69"/>
      <c r="D592" s="97"/>
      <c r="E592" s="69"/>
      <c r="F592" s="97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94"/>
      <c r="AB592" s="94"/>
      <c r="AC592" s="94"/>
      <c r="AD592" s="94"/>
      <c r="AE592" s="69"/>
      <c r="AF592" s="69"/>
      <c r="AG592" s="69"/>
      <c r="AH592" s="69"/>
    </row>
    <row r="593">
      <c r="A593" s="97"/>
      <c r="B593" s="97"/>
      <c r="C593" s="69"/>
      <c r="D593" s="97"/>
      <c r="E593" s="69"/>
      <c r="F593" s="97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94"/>
      <c r="AB593" s="94"/>
      <c r="AC593" s="94"/>
      <c r="AD593" s="94"/>
      <c r="AE593" s="69"/>
      <c r="AF593" s="69"/>
      <c r="AG593" s="69"/>
      <c r="AH593" s="69"/>
    </row>
    <row r="594">
      <c r="A594" s="97"/>
      <c r="B594" s="97"/>
      <c r="C594" s="69"/>
      <c r="D594" s="97"/>
      <c r="E594" s="69"/>
      <c r="F594" s="97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94"/>
      <c r="AB594" s="94"/>
      <c r="AC594" s="94"/>
      <c r="AD594" s="94"/>
      <c r="AE594" s="69"/>
      <c r="AF594" s="69"/>
      <c r="AG594" s="69"/>
      <c r="AH594" s="69"/>
    </row>
    <row r="595">
      <c r="A595" s="97"/>
      <c r="B595" s="97"/>
      <c r="C595" s="69"/>
      <c r="D595" s="97"/>
      <c r="E595" s="69"/>
      <c r="F595" s="97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94"/>
      <c r="AB595" s="94"/>
      <c r="AC595" s="94"/>
      <c r="AD595" s="94"/>
      <c r="AE595" s="69"/>
      <c r="AF595" s="69"/>
      <c r="AG595" s="69"/>
      <c r="AH595" s="69"/>
    </row>
    <row r="596">
      <c r="A596" s="97"/>
      <c r="B596" s="97"/>
      <c r="C596" s="69"/>
      <c r="D596" s="97"/>
      <c r="E596" s="69"/>
      <c r="F596" s="97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94"/>
      <c r="AB596" s="94"/>
      <c r="AC596" s="94"/>
      <c r="AD596" s="94"/>
      <c r="AE596" s="69"/>
      <c r="AF596" s="69"/>
      <c r="AG596" s="69"/>
      <c r="AH596" s="69"/>
    </row>
    <row r="597">
      <c r="A597" s="97"/>
      <c r="B597" s="97"/>
      <c r="C597" s="69"/>
      <c r="D597" s="97"/>
      <c r="E597" s="69"/>
      <c r="F597" s="97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94"/>
      <c r="AB597" s="94"/>
      <c r="AC597" s="94"/>
      <c r="AD597" s="94"/>
      <c r="AE597" s="69"/>
      <c r="AF597" s="69"/>
      <c r="AG597" s="69"/>
      <c r="AH597" s="69"/>
    </row>
    <row r="598">
      <c r="A598" s="97"/>
      <c r="B598" s="97"/>
      <c r="C598" s="69"/>
      <c r="D598" s="97"/>
      <c r="E598" s="69"/>
      <c r="F598" s="97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94"/>
      <c r="AB598" s="94"/>
      <c r="AC598" s="94"/>
      <c r="AD598" s="94"/>
      <c r="AE598" s="69"/>
      <c r="AF598" s="69"/>
      <c r="AG598" s="69"/>
      <c r="AH598" s="69"/>
    </row>
    <row r="599">
      <c r="A599" s="97"/>
      <c r="B599" s="97"/>
      <c r="C599" s="69"/>
      <c r="D599" s="97"/>
      <c r="E599" s="69"/>
      <c r="F599" s="97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94"/>
      <c r="AB599" s="94"/>
      <c r="AC599" s="94"/>
      <c r="AD599" s="94"/>
      <c r="AE599" s="69"/>
      <c r="AF599" s="69"/>
      <c r="AG599" s="69"/>
      <c r="AH599" s="69"/>
    </row>
    <row r="600">
      <c r="A600" s="97"/>
      <c r="B600" s="97"/>
      <c r="C600" s="69"/>
      <c r="D600" s="97"/>
      <c r="E600" s="69"/>
      <c r="F600" s="97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94"/>
      <c r="AB600" s="94"/>
      <c r="AC600" s="94"/>
      <c r="AD600" s="94"/>
      <c r="AE600" s="69"/>
      <c r="AF600" s="69"/>
      <c r="AG600" s="69"/>
      <c r="AH600" s="69"/>
    </row>
    <row r="601">
      <c r="A601" s="97"/>
      <c r="B601" s="97"/>
      <c r="C601" s="69"/>
      <c r="D601" s="97"/>
      <c r="E601" s="69"/>
      <c r="F601" s="97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94"/>
      <c r="AB601" s="94"/>
      <c r="AC601" s="94"/>
      <c r="AD601" s="94"/>
      <c r="AE601" s="69"/>
      <c r="AF601" s="69"/>
      <c r="AG601" s="69"/>
      <c r="AH601" s="69"/>
    </row>
    <row r="602">
      <c r="A602" s="97"/>
      <c r="B602" s="97"/>
      <c r="C602" s="69"/>
      <c r="D602" s="97"/>
      <c r="E602" s="69"/>
      <c r="F602" s="97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94"/>
      <c r="AB602" s="94"/>
      <c r="AC602" s="94"/>
      <c r="AD602" s="94"/>
      <c r="AE602" s="69"/>
      <c r="AF602" s="69"/>
      <c r="AG602" s="69"/>
      <c r="AH602" s="69"/>
    </row>
    <row r="603">
      <c r="A603" s="97"/>
      <c r="B603" s="97"/>
      <c r="C603" s="69"/>
      <c r="D603" s="97"/>
      <c r="E603" s="69"/>
      <c r="F603" s="97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94"/>
      <c r="AB603" s="94"/>
      <c r="AC603" s="94"/>
      <c r="AD603" s="94"/>
      <c r="AE603" s="69"/>
      <c r="AF603" s="69"/>
      <c r="AG603" s="69"/>
      <c r="AH603" s="69"/>
    </row>
    <row r="604">
      <c r="A604" s="97"/>
      <c r="B604" s="97"/>
      <c r="C604" s="69"/>
      <c r="D604" s="97"/>
      <c r="E604" s="69"/>
      <c r="F604" s="97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94"/>
      <c r="AB604" s="94"/>
      <c r="AC604" s="94"/>
      <c r="AD604" s="94"/>
      <c r="AE604" s="69"/>
      <c r="AF604" s="69"/>
      <c r="AG604" s="69"/>
      <c r="AH604" s="69"/>
    </row>
    <row r="605">
      <c r="A605" s="97"/>
      <c r="B605" s="97"/>
      <c r="C605" s="69"/>
      <c r="D605" s="97"/>
      <c r="E605" s="69"/>
      <c r="F605" s="97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94"/>
      <c r="AB605" s="94"/>
      <c r="AC605" s="94"/>
      <c r="AD605" s="94"/>
      <c r="AE605" s="69"/>
      <c r="AF605" s="69"/>
      <c r="AG605" s="69"/>
      <c r="AH605" s="69"/>
    </row>
    <row r="606">
      <c r="A606" s="97"/>
      <c r="B606" s="97"/>
      <c r="C606" s="69"/>
      <c r="D606" s="97"/>
      <c r="E606" s="69"/>
      <c r="F606" s="97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94"/>
      <c r="AB606" s="94"/>
      <c r="AC606" s="94"/>
      <c r="AD606" s="94"/>
      <c r="AE606" s="69"/>
      <c r="AF606" s="69"/>
      <c r="AG606" s="69"/>
      <c r="AH606" s="69"/>
    </row>
    <row r="607">
      <c r="A607" s="97"/>
      <c r="B607" s="97"/>
      <c r="C607" s="69"/>
      <c r="D607" s="97"/>
      <c r="E607" s="69"/>
      <c r="F607" s="97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94"/>
      <c r="AB607" s="94"/>
      <c r="AC607" s="94"/>
      <c r="AD607" s="94"/>
      <c r="AE607" s="69"/>
      <c r="AF607" s="69"/>
      <c r="AG607" s="69"/>
      <c r="AH607" s="69"/>
    </row>
    <row r="608">
      <c r="A608" s="97"/>
      <c r="B608" s="97"/>
      <c r="C608" s="69"/>
      <c r="D608" s="97"/>
      <c r="E608" s="69"/>
      <c r="F608" s="97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94"/>
      <c r="AB608" s="94"/>
      <c r="AC608" s="94"/>
      <c r="AD608" s="94"/>
      <c r="AE608" s="69"/>
      <c r="AF608" s="69"/>
      <c r="AG608" s="69"/>
      <c r="AH608" s="69"/>
    </row>
    <row r="609">
      <c r="A609" s="97"/>
      <c r="B609" s="97"/>
      <c r="C609" s="69"/>
      <c r="D609" s="97"/>
      <c r="E609" s="69"/>
      <c r="F609" s="97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94"/>
      <c r="AB609" s="94"/>
      <c r="AC609" s="94"/>
      <c r="AD609" s="94"/>
      <c r="AE609" s="69"/>
      <c r="AF609" s="69"/>
      <c r="AG609" s="69"/>
      <c r="AH609" s="69"/>
    </row>
    <row r="610">
      <c r="A610" s="97"/>
      <c r="B610" s="97"/>
      <c r="C610" s="69"/>
      <c r="D610" s="97"/>
      <c r="E610" s="69"/>
      <c r="F610" s="97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94"/>
      <c r="AB610" s="94"/>
      <c r="AC610" s="94"/>
      <c r="AD610" s="94"/>
      <c r="AE610" s="69"/>
      <c r="AF610" s="69"/>
      <c r="AG610" s="69"/>
      <c r="AH610" s="69"/>
    </row>
    <row r="611">
      <c r="A611" s="97"/>
      <c r="B611" s="97"/>
      <c r="C611" s="69"/>
      <c r="D611" s="97"/>
      <c r="E611" s="69"/>
      <c r="F611" s="97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94"/>
      <c r="AB611" s="94"/>
      <c r="AC611" s="94"/>
      <c r="AD611" s="94"/>
      <c r="AE611" s="69"/>
      <c r="AF611" s="69"/>
      <c r="AG611" s="69"/>
      <c r="AH611" s="69"/>
    </row>
    <row r="612">
      <c r="A612" s="97"/>
      <c r="B612" s="97"/>
      <c r="C612" s="69"/>
      <c r="D612" s="97"/>
      <c r="E612" s="69"/>
      <c r="F612" s="97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94"/>
      <c r="AB612" s="94"/>
      <c r="AC612" s="94"/>
      <c r="AD612" s="94"/>
      <c r="AE612" s="69"/>
      <c r="AF612" s="69"/>
      <c r="AG612" s="69"/>
      <c r="AH612" s="69"/>
    </row>
    <row r="613">
      <c r="A613" s="97"/>
      <c r="B613" s="97"/>
      <c r="C613" s="69"/>
      <c r="D613" s="97"/>
      <c r="E613" s="69"/>
      <c r="F613" s="97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94"/>
      <c r="AB613" s="94"/>
      <c r="AC613" s="94"/>
      <c r="AD613" s="94"/>
      <c r="AE613" s="69"/>
      <c r="AF613" s="69"/>
      <c r="AG613" s="69"/>
      <c r="AH613" s="69"/>
    </row>
    <row r="614">
      <c r="A614" s="97"/>
      <c r="B614" s="97"/>
      <c r="C614" s="69"/>
      <c r="D614" s="97"/>
      <c r="E614" s="69"/>
      <c r="F614" s="97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94"/>
      <c r="AB614" s="94"/>
      <c r="AC614" s="94"/>
      <c r="AD614" s="94"/>
      <c r="AE614" s="69"/>
      <c r="AF614" s="69"/>
      <c r="AG614" s="69"/>
      <c r="AH614" s="69"/>
    </row>
    <row r="615">
      <c r="A615" s="97"/>
      <c r="B615" s="97"/>
      <c r="C615" s="69"/>
      <c r="D615" s="97"/>
      <c r="E615" s="69"/>
      <c r="F615" s="97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94"/>
      <c r="AB615" s="94"/>
      <c r="AC615" s="94"/>
      <c r="AD615" s="94"/>
      <c r="AE615" s="69"/>
      <c r="AF615" s="69"/>
      <c r="AG615" s="69"/>
      <c r="AH615" s="69"/>
    </row>
    <row r="616">
      <c r="A616" s="97"/>
      <c r="B616" s="97"/>
      <c r="C616" s="69"/>
      <c r="D616" s="97"/>
      <c r="E616" s="69"/>
      <c r="F616" s="97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94"/>
      <c r="AB616" s="94"/>
      <c r="AC616" s="94"/>
      <c r="AD616" s="94"/>
      <c r="AE616" s="69"/>
      <c r="AF616" s="69"/>
      <c r="AG616" s="69"/>
      <c r="AH616" s="69"/>
    </row>
    <row r="617">
      <c r="A617" s="97"/>
      <c r="B617" s="97"/>
      <c r="C617" s="69"/>
      <c r="D617" s="97"/>
      <c r="E617" s="69"/>
      <c r="F617" s="97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94"/>
      <c r="AB617" s="94"/>
      <c r="AC617" s="94"/>
      <c r="AD617" s="94"/>
      <c r="AE617" s="69"/>
      <c r="AF617" s="69"/>
      <c r="AG617" s="69"/>
      <c r="AH617" s="69"/>
    </row>
    <row r="618">
      <c r="A618" s="97"/>
      <c r="B618" s="97"/>
      <c r="C618" s="69"/>
      <c r="D618" s="97"/>
      <c r="E618" s="69"/>
      <c r="F618" s="97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94"/>
      <c r="AB618" s="94"/>
      <c r="AC618" s="94"/>
      <c r="AD618" s="94"/>
      <c r="AE618" s="69"/>
      <c r="AF618" s="69"/>
      <c r="AG618" s="69"/>
      <c r="AH618" s="69"/>
    </row>
    <row r="619">
      <c r="A619" s="97"/>
      <c r="B619" s="97"/>
      <c r="C619" s="69"/>
      <c r="D619" s="97"/>
      <c r="E619" s="69"/>
      <c r="F619" s="97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94"/>
      <c r="AB619" s="94"/>
      <c r="AC619" s="94"/>
      <c r="AD619" s="94"/>
      <c r="AE619" s="69"/>
      <c r="AF619" s="69"/>
      <c r="AG619" s="69"/>
      <c r="AH619" s="69"/>
    </row>
    <row r="620">
      <c r="A620" s="97"/>
      <c r="B620" s="97"/>
      <c r="C620" s="69"/>
      <c r="D620" s="97"/>
      <c r="E620" s="69"/>
      <c r="F620" s="97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94"/>
      <c r="AB620" s="94"/>
      <c r="AC620" s="94"/>
      <c r="AD620" s="94"/>
      <c r="AE620" s="69"/>
      <c r="AF620" s="69"/>
      <c r="AG620" s="69"/>
      <c r="AH620" s="69"/>
    </row>
    <row r="621">
      <c r="A621" s="97"/>
      <c r="B621" s="97"/>
      <c r="C621" s="69"/>
      <c r="D621" s="97"/>
      <c r="E621" s="69"/>
      <c r="F621" s="97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94"/>
      <c r="AB621" s="94"/>
      <c r="AC621" s="94"/>
      <c r="AD621" s="94"/>
      <c r="AE621" s="69"/>
      <c r="AF621" s="69"/>
      <c r="AG621" s="69"/>
      <c r="AH621" s="69"/>
    </row>
    <row r="622">
      <c r="A622" s="97"/>
      <c r="B622" s="97"/>
      <c r="C622" s="69"/>
      <c r="D622" s="97"/>
      <c r="E622" s="69"/>
      <c r="F622" s="97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94"/>
      <c r="AB622" s="94"/>
      <c r="AC622" s="94"/>
      <c r="AD622" s="94"/>
      <c r="AE622" s="69"/>
      <c r="AF622" s="69"/>
      <c r="AG622" s="69"/>
      <c r="AH622" s="69"/>
    </row>
    <row r="623">
      <c r="A623" s="97"/>
      <c r="B623" s="97"/>
      <c r="C623" s="69"/>
      <c r="D623" s="97"/>
      <c r="E623" s="69"/>
      <c r="F623" s="97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94"/>
      <c r="AB623" s="94"/>
      <c r="AC623" s="94"/>
      <c r="AD623" s="94"/>
      <c r="AE623" s="69"/>
      <c r="AF623" s="69"/>
      <c r="AG623" s="69"/>
      <c r="AH623" s="69"/>
    </row>
    <row r="624">
      <c r="A624" s="97"/>
      <c r="B624" s="97"/>
      <c r="C624" s="69"/>
      <c r="D624" s="97"/>
      <c r="E624" s="69"/>
      <c r="F624" s="97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94"/>
      <c r="AB624" s="94"/>
      <c r="AC624" s="94"/>
      <c r="AD624" s="94"/>
      <c r="AE624" s="69"/>
      <c r="AF624" s="69"/>
      <c r="AG624" s="69"/>
      <c r="AH624" s="69"/>
    </row>
    <row r="625">
      <c r="A625" s="97"/>
      <c r="B625" s="97"/>
      <c r="C625" s="69"/>
      <c r="D625" s="97"/>
      <c r="E625" s="69"/>
      <c r="F625" s="97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94"/>
      <c r="AB625" s="94"/>
      <c r="AC625" s="94"/>
      <c r="AD625" s="94"/>
      <c r="AE625" s="69"/>
      <c r="AF625" s="69"/>
      <c r="AG625" s="69"/>
      <c r="AH625" s="69"/>
    </row>
    <row r="626">
      <c r="A626" s="97"/>
      <c r="B626" s="97"/>
      <c r="C626" s="69"/>
      <c r="D626" s="97"/>
      <c r="E626" s="69"/>
      <c r="F626" s="97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94"/>
      <c r="AB626" s="94"/>
      <c r="AC626" s="94"/>
      <c r="AD626" s="94"/>
      <c r="AE626" s="69"/>
      <c r="AF626" s="69"/>
      <c r="AG626" s="69"/>
      <c r="AH626" s="69"/>
    </row>
    <row r="627">
      <c r="A627" s="97"/>
      <c r="B627" s="97"/>
      <c r="C627" s="69"/>
      <c r="D627" s="97"/>
      <c r="E627" s="69"/>
      <c r="F627" s="97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94"/>
      <c r="AB627" s="94"/>
      <c r="AC627" s="94"/>
      <c r="AD627" s="94"/>
      <c r="AE627" s="69"/>
      <c r="AF627" s="69"/>
      <c r="AG627" s="69"/>
      <c r="AH627" s="69"/>
    </row>
    <row r="628">
      <c r="A628" s="97"/>
      <c r="B628" s="97"/>
      <c r="C628" s="69"/>
      <c r="D628" s="97"/>
      <c r="E628" s="69"/>
      <c r="F628" s="97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94"/>
      <c r="AB628" s="94"/>
      <c r="AC628" s="94"/>
      <c r="AD628" s="94"/>
      <c r="AE628" s="69"/>
      <c r="AF628" s="69"/>
      <c r="AG628" s="69"/>
      <c r="AH628" s="69"/>
    </row>
    <row r="629">
      <c r="A629" s="97"/>
      <c r="B629" s="97"/>
      <c r="C629" s="69"/>
      <c r="D629" s="97"/>
      <c r="E629" s="69"/>
      <c r="F629" s="97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94"/>
      <c r="AB629" s="94"/>
      <c r="AC629" s="94"/>
      <c r="AD629" s="94"/>
      <c r="AE629" s="69"/>
      <c r="AF629" s="69"/>
      <c r="AG629" s="69"/>
      <c r="AH629" s="69"/>
    </row>
    <row r="630">
      <c r="A630" s="97"/>
      <c r="B630" s="97"/>
      <c r="C630" s="69"/>
      <c r="D630" s="97"/>
      <c r="E630" s="69"/>
      <c r="F630" s="97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94"/>
      <c r="AB630" s="94"/>
      <c r="AC630" s="94"/>
      <c r="AD630" s="94"/>
      <c r="AE630" s="69"/>
      <c r="AF630" s="69"/>
      <c r="AG630" s="69"/>
      <c r="AH630" s="69"/>
    </row>
    <row r="631">
      <c r="A631" s="97"/>
      <c r="B631" s="97"/>
      <c r="C631" s="69"/>
      <c r="D631" s="97"/>
      <c r="E631" s="69"/>
      <c r="F631" s="97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94"/>
      <c r="AB631" s="94"/>
      <c r="AC631" s="94"/>
      <c r="AD631" s="94"/>
      <c r="AE631" s="69"/>
      <c r="AF631" s="69"/>
      <c r="AG631" s="69"/>
      <c r="AH631" s="69"/>
    </row>
    <row r="632">
      <c r="A632" s="97"/>
      <c r="B632" s="97"/>
      <c r="C632" s="69"/>
      <c r="D632" s="97"/>
      <c r="E632" s="69"/>
      <c r="F632" s="97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94"/>
      <c r="AB632" s="94"/>
      <c r="AC632" s="94"/>
      <c r="AD632" s="94"/>
      <c r="AE632" s="69"/>
      <c r="AF632" s="69"/>
      <c r="AG632" s="69"/>
      <c r="AH632" s="69"/>
    </row>
    <row r="633">
      <c r="A633" s="97"/>
      <c r="B633" s="97"/>
      <c r="C633" s="69"/>
      <c r="D633" s="97"/>
      <c r="E633" s="69"/>
      <c r="F633" s="97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94"/>
      <c r="AB633" s="94"/>
      <c r="AC633" s="94"/>
      <c r="AD633" s="94"/>
      <c r="AE633" s="69"/>
      <c r="AF633" s="69"/>
      <c r="AG633" s="69"/>
      <c r="AH633" s="69"/>
    </row>
    <row r="634">
      <c r="A634" s="97"/>
      <c r="B634" s="97"/>
      <c r="C634" s="69"/>
      <c r="D634" s="97"/>
      <c r="E634" s="69"/>
      <c r="F634" s="97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94"/>
      <c r="AB634" s="94"/>
      <c r="AC634" s="94"/>
      <c r="AD634" s="94"/>
      <c r="AE634" s="69"/>
      <c r="AF634" s="69"/>
      <c r="AG634" s="69"/>
      <c r="AH634" s="69"/>
    </row>
    <row r="635">
      <c r="A635" s="97"/>
      <c r="B635" s="97"/>
      <c r="C635" s="69"/>
      <c r="D635" s="97"/>
      <c r="E635" s="69"/>
      <c r="F635" s="97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94"/>
      <c r="AB635" s="94"/>
      <c r="AC635" s="94"/>
      <c r="AD635" s="94"/>
      <c r="AE635" s="69"/>
      <c r="AF635" s="69"/>
      <c r="AG635" s="69"/>
      <c r="AH635" s="69"/>
    </row>
    <row r="636">
      <c r="A636" s="97"/>
      <c r="B636" s="97"/>
      <c r="C636" s="69"/>
      <c r="D636" s="97"/>
      <c r="E636" s="69"/>
      <c r="F636" s="97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94"/>
      <c r="AB636" s="94"/>
      <c r="AC636" s="94"/>
      <c r="AD636" s="94"/>
      <c r="AE636" s="69"/>
      <c r="AF636" s="69"/>
      <c r="AG636" s="69"/>
      <c r="AH636" s="69"/>
    </row>
    <row r="637">
      <c r="A637" s="97"/>
      <c r="B637" s="97"/>
      <c r="C637" s="69"/>
      <c r="D637" s="97"/>
      <c r="E637" s="69"/>
      <c r="F637" s="97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94"/>
      <c r="AB637" s="94"/>
      <c r="AC637" s="94"/>
      <c r="AD637" s="94"/>
      <c r="AE637" s="69"/>
      <c r="AF637" s="69"/>
      <c r="AG637" s="69"/>
      <c r="AH637" s="69"/>
    </row>
    <row r="638">
      <c r="A638" s="97"/>
      <c r="B638" s="97"/>
      <c r="C638" s="69"/>
      <c r="D638" s="97"/>
      <c r="E638" s="69"/>
      <c r="F638" s="97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94"/>
      <c r="AB638" s="94"/>
      <c r="AC638" s="94"/>
      <c r="AD638" s="94"/>
      <c r="AE638" s="69"/>
      <c r="AF638" s="69"/>
      <c r="AG638" s="69"/>
      <c r="AH638" s="69"/>
    </row>
    <row r="639">
      <c r="A639" s="97"/>
      <c r="B639" s="97"/>
      <c r="C639" s="69"/>
      <c r="D639" s="97"/>
      <c r="E639" s="69"/>
      <c r="F639" s="97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94"/>
      <c r="AB639" s="94"/>
      <c r="AC639" s="94"/>
      <c r="AD639" s="94"/>
      <c r="AE639" s="69"/>
      <c r="AF639" s="69"/>
      <c r="AG639" s="69"/>
      <c r="AH639" s="69"/>
    </row>
    <row r="640">
      <c r="A640" s="97"/>
      <c r="B640" s="97"/>
      <c r="C640" s="69"/>
      <c r="D640" s="97"/>
      <c r="E640" s="69"/>
      <c r="F640" s="97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94"/>
      <c r="AB640" s="94"/>
      <c r="AC640" s="94"/>
      <c r="AD640" s="94"/>
      <c r="AE640" s="69"/>
      <c r="AF640" s="69"/>
      <c r="AG640" s="69"/>
      <c r="AH640" s="69"/>
    </row>
    <row r="641">
      <c r="A641" s="97"/>
      <c r="B641" s="97"/>
      <c r="C641" s="69"/>
      <c r="D641" s="97"/>
      <c r="E641" s="69"/>
      <c r="F641" s="97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94"/>
      <c r="AB641" s="94"/>
      <c r="AC641" s="94"/>
      <c r="AD641" s="94"/>
      <c r="AE641" s="69"/>
      <c r="AF641" s="69"/>
      <c r="AG641" s="69"/>
      <c r="AH641" s="69"/>
    </row>
    <row r="642">
      <c r="A642" s="97"/>
      <c r="B642" s="97"/>
      <c r="C642" s="69"/>
      <c r="D642" s="97"/>
      <c r="E642" s="69"/>
      <c r="F642" s="97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94"/>
      <c r="AB642" s="94"/>
      <c r="AC642" s="94"/>
      <c r="AD642" s="94"/>
      <c r="AE642" s="69"/>
      <c r="AF642" s="69"/>
      <c r="AG642" s="69"/>
      <c r="AH642" s="69"/>
    </row>
    <row r="643">
      <c r="A643" s="97"/>
      <c r="B643" s="97"/>
      <c r="C643" s="69"/>
      <c r="D643" s="97"/>
      <c r="E643" s="69"/>
      <c r="F643" s="97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94"/>
      <c r="AB643" s="94"/>
      <c r="AC643" s="94"/>
      <c r="AD643" s="94"/>
      <c r="AE643" s="69"/>
      <c r="AF643" s="69"/>
      <c r="AG643" s="69"/>
      <c r="AH643" s="69"/>
    </row>
    <row r="644">
      <c r="A644" s="97"/>
      <c r="B644" s="97"/>
      <c r="C644" s="69"/>
      <c r="D644" s="97"/>
      <c r="E644" s="69"/>
      <c r="F644" s="97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94"/>
      <c r="AB644" s="94"/>
      <c r="AC644" s="94"/>
      <c r="AD644" s="94"/>
      <c r="AE644" s="69"/>
      <c r="AF644" s="69"/>
      <c r="AG644" s="69"/>
      <c r="AH644" s="69"/>
    </row>
    <row r="645">
      <c r="A645" s="97"/>
      <c r="B645" s="97"/>
      <c r="C645" s="69"/>
      <c r="D645" s="97"/>
      <c r="E645" s="69"/>
      <c r="F645" s="97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94"/>
      <c r="AB645" s="94"/>
      <c r="AC645" s="94"/>
      <c r="AD645" s="94"/>
      <c r="AE645" s="69"/>
      <c r="AF645" s="69"/>
      <c r="AG645" s="69"/>
      <c r="AH645" s="69"/>
    </row>
    <row r="646">
      <c r="A646" s="97"/>
      <c r="B646" s="97"/>
      <c r="C646" s="69"/>
      <c r="D646" s="97"/>
      <c r="E646" s="69"/>
      <c r="F646" s="97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94"/>
      <c r="AB646" s="94"/>
      <c r="AC646" s="94"/>
      <c r="AD646" s="94"/>
      <c r="AE646" s="69"/>
      <c r="AF646" s="69"/>
      <c r="AG646" s="69"/>
      <c r="AH646" s="69"/>
    </row>
    <row r="647">
      <c r="A647" s="97"/>
      <c r="B647" s="97"/>
      <c r="C647" s="69"/>
      <c r="D647" s="97"/>
      <c r="E647" s="69"/>
      <c r="F647" s="97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94"/>
      <c r="AB647" s="94"/>
      <c r="AC647" s="94"/>
      <c r="AD647" s="94"/>
      <c r="AE647" s="69"/>
      <c r="AF647" s="69"/>
      <c r="AG647" s="69"/>
      <c r="AH647" s="69"/>
    </row>
    <row r="648">
      <c r="A648" s="97"/>
      <c r="B648" s="97"/>
      <c r="C648" s="69"/>
      <c r="D648" s="97"/>
      <c r="E648" s="69"/>
      <c r="F648" s="97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94"/>
      <c r="AB648" s="94"/>
      <c r="AC648" s="94"/>
      <c r="AD648" s="94"/>
      <c r="AE648" s="69"/>
      <c r="AF648" s="69"/>
      <c r="AG648" s="69"/>
      <c r="AH648" s="69"/>
    </row>
    <row r="649">
      <c r="A649" s="97"/>
      <c r="B649" s="97"/>
      <c r="C649" s="69"/>
      <c r="D649" s="97"/>
      <c r="E649" s="69"/>
      <c r="F649" s="97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94"/>
      <c r="AB649" s="94"/>
      <c r="AC649" s="94"/>
      <c r="AD649" s="94"/>
      <c r="AE649" s="69"/>
      <c r="AF649" s="69"/>
      <c r="AG649" s="69"/>
      <c r="AH649" s="69"/>
    </row>
    <row r="650">
      <c r="A650" s="97"/>
      <c r="B650" s="97"/>
      <c r="C650" s="69"/>
      <c r="D650" s="97"/>
      <c r="E650" s="69"/>
      <c r="F650" s="97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94"/>
      <c r="AB650" s="94"/>
      <c r="AC650" s="94"/>
      <c r="AD650" s="94"/>
      <c r="AE650" s="69"/>
      <c r="AF650" s="69"/>
      <c r="AG650" s="69"/>
      <c r="AH650" s="69"/>
    </row>
    <row r="651">
      <c r="A651" s="97"/>
      <c r="B651" s="97"/>
      <c r="C651" s="69"/>
      <c r="D651" s="97"/>
      <c r="E651" s="69"/>
      <c r="F651" s="97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94"/>
      <c r="AB651" s="94"/>
      <c r="AC651" s="94"/>
      <c r="AD651" s="94"/>
      <c r="AE651" s="69"/>
      <c r="AF651" s="69"/>
      <c r="AG651" s="69"/>
      <c r="AH651" s="69"/>
    </row>
    <row r="652">
      <c r="A652" s="97"/>
      <c r="B652" s="97"/>
      <c r="C652" s="69"/>
      <c r="D652" s="97"/>
      <c r="E652" s="69"/>
      <c r="F652" s="97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94"/>
      <c r="AB652" s="94"/>
      <c r="AC652" s="94"/>
      <c r="AD652" s="94"/>
      <c r="AE652" s="69"/>
      <c r="AF652" s="69"/>
      <c r="AG652" s="69"/>
      <c r="AH652" s="69"/>
    </row>
    <row r="653">
      <c r="A653" s="97"/>
      <c r="B653" s="97"/>
      <c r="C653" s="69"/>
      <c r="D653" s="97"/>
      <c r="E653" s="69"/>
      <c r="F653" s="97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94"/>
      <c r="AB653" s="94"/>
      <c r="AC653" s="94"/>
      <c r="AD653" s="94"/>
      <c r="AE653" s="69"/>
      <c r="AF653" s="69"/>
      <c r="AG653" s="69"/>
      <c r="AH653" s="69"/>
    </row>
    <row r="654">
      <c r="A654" s="97"/>
      <c r="B654" s="97"/>
      <c r="C654" s="69"/>
      <c r="D654" s="97"/>
      <c r="E654" s="69"/>
      <c r="F654" s="97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94"/>
      <c r="AB654" s="94"/>
      <c r="AC654" s="94"/>
      <c r="AD654" s="94"/>
      <c r="AE654" s="69"/>
      <c r="AF654" s="69"/>
      <c r="AG654" s="69"/>
      <c r="AH654" s="69"/>
    </row>
    <row r="655">
      <c r="A655" s="97"/>
      <c r="B655" s="97"/>
      <c r="C655" s="69"/>
      <c r="D655" s="97"/>
      <c r="E655" s="69"/>
      <c r="F655" s="97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94"/>
      <c r="AB655" s="94"/>
      <c r="AC655" s="94"/>
      <c r="AD655" s="94"/>
      <c r="AE655" s="69"/>
      <c r="AF655" s="69"/>
      <c r="AG655" s="69"/>
      <c r="AH655" s="69"/>
    </row>
    <row r="656">
      <c r="A656" s="97"/>
      <c r="B656" s="97"/>
      <c r="C656" s="69"/>
      <c r="D656" s="97"/>
      <c r="E656" s="69"/>
      <c r="F656" s="97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94"/>
      <c r="AB656" s="94"/>
      <c r="AC656" s="94"/>
      <c r="AD656" s="94"/>
      <c r="AE656" s="69"/>
      <c r="AF656" s="69"/>
      <c r="AG656" s="69"/>
      <c r="AH656" s="69"/>
    </row>
    <row r="657">
      <c r="A657" s="97"/>
      <c r="B657" s="97"/>
      <c r="C657" s="69"/>
      <c r="D657" s="97"/>
      <c r="E657" s="69"/>
      <c r="F657" s="97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94"/>
      <c r="AB657" s="94"/>
      <c r="AC657" s="94"/>
      <c r="AD657" s="94"/>
      <c r="AE657" s="69"/>
      <c r="AF657" s="69"/>
      <c r="AG657" s="69"/>
      <c r="AH657" s="69"/>
    </row>
    <row r="658">
      <c r="A658" s="97"/>
      <c r="B658" s="97"/>
      <c r="C658" s="69"/>
      <c r="D658" s="97"/>
      <c r="E658" s="69"/>
      <c r="F658" s="97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94"/>
      <c r="AB658" s="94"/>
      <c r="AC658" s="94"/>
      <c r="AD658" s="94"/>
      <c r="AE658" s="69"/>
      <c r="AF658" s="69"/>
      <c r="AG658" s="69"/>
      <c r="AH658" s="69"/>
    </row>
    <row r="659">
      <c r="A659" s="97"/>
      <c r="B659" s="97"/>
      <c r="C659" s="69"/>
      <c r="D659" s="97"/>
      <c r="E659" s="69"/>
      <c r="F659" s="97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94"/>
      <c r="AB659" s="94"/>
      <c r="AC659" s="94"/>
      <c r="AD659" s="94"/>
      <c r="AE659" s="69"/>
      <c r="AF659" s="69"/>
      <c r="AG659" s="69"/>
      <c r="AH659" s="69"/>
    </row>
    <row r="660">
      <c r="A660" s="97"/>
      <c r="B660" s="97"/>
      <c r="C660" s="69"/>
      <c r="D660" s="97"/>
      <c r="E660" s="69"/>
      <c r="F660" s="97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94"/>
      <c r="AB660" s="94"/>
      <c r="AC660" s="94"/>
      <c r="AD660" s="94"/>
      <c r="AE660" s="69"/>
      <c r="AF660" s="69"/>
      <c r="AG660" s="69"/>
      <c r="AH660" s="69"/>
    </row>
    <row r="661">
      <c r="A661" s="97"/>
      <c r="B661" s="97"/>
      <c r="C661" s="69"/>
      <c r="D661" s="97"/>
      <c r="E661" s="69"/>
      <c r="F661" s="97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94"/>
      <c r="AB661" s="94"/>
      <c r="AC661" s="94"/>
      <c r="AD661" s="94"/>
      <c r="AE661" s="69"/>
      <c r="AF661" s="69"/>
      <c r="AG661" s="69"/>
      <c r="AH661" s="69"/>
    </row>
    <row r="662">
      <c r="A662" s="97"/>
      <c r="B662" s="97"/>
      <c r="C662" s="69"/>
      <c r="D662" s="97"/>
      <c r="E662" s="69"/>
      <c r="F662" s="97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94"/>
      <c r="AB662" s="94"/>
      <c r="AC662" s="94"/>
      <c r="AD662" s="94"/>
      <c r="AE662" s="69"/>
      <c r="AF662" s="69"/>
      <c r="AG662" s="69"/>
      <c r="AH662" s="69"/>
    </row>
    <row r="663">
      <c r="A663" s="97"/>
      <c r="B663" s="97"/>
      <c r="C663" s="69"/>
      <c r="D663" s="97"/>
      <c r="E663" s="69"/>
      <c r="F663" s="97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94"/>
      <c r="AB663" s="94"/>
      <c r="AC663" s="94"/>
      <c r="AD663" s="94"/>
      <c r="AE663" s="69"/>
      <c r="AF663" s="69"/>
      <c r="AG663" s="69"/>
      <c r="AH663" s="69"/>
    </row>
    <row r="664">
      <c r="A664" s="97"/>
      <c r="B664" s="97"/>
      <c r="C664" s="69"/>
      <c r="D664" s="97"/>
      <c r="E664" s="69"/>
      <c r="F664" s="97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94"/>
      <c r="AB664" s="94"/>
      <c r="AC664" s="94"/>
      <c r="AD664" s="94"/>
      <c r="AE664" s="69"/>
      <c r="AF664" s="69"/>
      <c r="AG664" s="69"/>
      <c r="AH664" s="69"/>
    </row>
    <row r="665">
      <c r="A665" s="97"/>
      <c r="B665" s="97"/>
      <c r="C665" s="69"/>
      <c r="D665" s="97"/>
      <c r="E665" s="69"/>
      <c r="F665" s="97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94"/>
      <c r="AB665" s="94"/>
      <c r="AC665" s="94"/>
      <c r="AD665" s="94"/>
      <c r="AE665" s="69"/>
      <c r="AF665" s="69"/>
      <c r="AG665" s="69"/>
      <c r="AH665" s="69"/>
    </row>
    <row r="666">
      <c r="A666" s="97"/>
      <c r="B666" s="97"/>
      <c r="C666" s="69"/>
      <c r="D666" s="97"/>
      <c r="E666" s="69"/>
      <c r="F666" s="97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94"/>
      <c r="AB666" s="94"/>
      <c r="AC666" s="94"/>
      <c r="AD666" s="94"/>
      <c r="AE666" s="69"/>
      <c r="AF666" s="69"/>
      <c r="AG666" s="69"/>
      <c r="AH666" s="69"/>
    </row>
    <row r="667">
      <c r="A667" s="97"/>
      <c r="B667" s="97"/>
      <c r="C667" s="69"/>
      <c r="D667" s="97"/>
      <c r="E667" s="69"/>
      <c r="F667" s="97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94"/>
      <c r="AB667" s="94"/>
      <c r="AC667" s="94"/>
      <c r="AD667" s="94"/>
      <c r="AE667" s="69"/>
      <c r="AF667" s="69"/>
      <c r="AG667" s="69"/>
      <c r="AH667" s="69"/>
    </row>
    <row r="668">
      <c r="A668" s="97"/>
      <c r="B668" s="97"/>
      <c r="C668" s="69"/>
      <c r="D668" s="97"/>
      <c r="E668" s="69"/>
      <c r="F668" s="97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94"/>
      <c r="AB668" s="94"/>
      <c r="AC668" s="94"/>
      <c r="AD668" s="94"/>
      <c r="AE668" s="69"/>
      <c r="AF668" s="69"/>
      <c r="AG668" s="69"/>
      <c r="AH668" s="69"/>
    </row>
    <row r="669">
      <c r="A669" s="97"/>
      <c r="B669" s="97"/>
      <c r="C669" s="69"/>
      <c r="D669" s="97"/>
      <c r="E669" s="69"/>
      <c r="F669" s="97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94"/>
      <c r="AB669" s="94"/>
      <c r="AC669" s="94"/>
      <c r="AD669" s="94"/>
      <c r="AE669" s="69"/>
      <c r="AF669" s="69"/>
      <c r="AG669" s="69"/>
      <c r="AH669" s="69"/>
    </row>
    <row r="670">
      <c r="A670" s="97"/>
      <c r="B670" s="97"/>
      <c r="C670" s="69"/>
      <c r="D670" s="97"/>
      <c r="E670" s="69"/>
      <c r="F670" s="97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94"/>
      <c r="AB670" s="94"/>
      <c r="AC670" s="94"/>
      <c r="AD670" s="94"/>
      <c r="AE670" s="69"/>
      <c r="AF670" s="69"/>
      <c r="AG670" s="69"/>
      <c r="AH670" s="69"/>
    </row>
    <row r="671">
      <c r="A671" s="97"/>
      <c r="B671" s="97"/>
      <c r="C671" s="69"/>
      <c r="D671" s="97"/>
      <c r="E671" s="69"/>
      <c r="F671" s="97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94"/>
      <c r="AB671" s="94"/>
      <c r="AC671" s="94"/>
      <c r="AD671" s="94"/>
      <c r="AE671" s="69"/>
      <c r="AF671" s="69"/>
      <c r="AG671" s="69"/>
      <c r="AH671" s="69"/>
    </row>
    <row r="672">
      <c r="A672" s="97"/>
      <c r="B672" s="97"/>
      <c r="C672" s="69"/>
      <c r="D672" s="97"/>
      <c r="E672" s="69"/>
      <c r="F672" s="97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94"/>
      <c r="AB672" s="94"/>
      <c r="AC672" s="94"/>
      <c r="AD672" s="94"/>
      <c r="AE672" s="69"/>
      <c r="AF672" s="69"/>
      <c r="AG672" s="69"/>
      <c r="AH672" s="69"/>
    </row>
    <row r="673">
      <c r="A673" s="97"/>
      <c r="B673" s="97"/>
      <c r="C673" s="69"/>
      <c r="D673" s="97"/>
      <c r="E673" s="69"/>
      <c r="F673" s="97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94"/>
      <c r="AB673" s="94"/>
      <c r="AC673" s="94"/>
      <c r="AD673" s="94"/>
      <c r="AE673" s="69"/>
      <c r="AF673" s="69"/>
      <c r="AG673" s="69"/>
      <c r="AH673" s="69"/>
    </row>
    <row r="674">
      <c r="A674" s="97"/>
      <c r="B674" s="97"/>
      <c r="C674" s="69"/>
      <c r="D674" s="97"/>
      <c r="E674" s="69"/>
      <c r="F674" s="97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94"/>
      <c r="AB674" s="94"/>
      <c r="AC674" s="94"/>
      <c r="AD674" s="94"/>
      <c r="AE674" s="69"/>
      <c r="AF674" s="69"/>
      <c r="AG674" s="69"/>
      <c r="AH674" s="69"/>
    </row>
    <row r="675">
      <c r="A675" s="97"/>
      <c r="B675" s="97"/>
      <c r="C675" s="69"/>
      <c r="D675" s="97"/>
      <c r="E675" s="69"/>
      <c r="F675" s="97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94"/>
      <c r="AB675" s="94"/>
      <c r="AC675" s="94"/>
      <c r="AD675" s="94"/>
      <c r="AE675" s="69"/>
      <c r="AF675" s="69"/>
      <c r="AG675" s="69"/>
      <c r="AH675" s="69"/>
    </row>
    <row r="676">
      <c r="A676" s="97"/>
      <c r="B676" s="97"/>
      <c r="C676" s="69"/>
      <c r="D676" s="97"/>
      <c r="E676" s="69"/>
      <c r="F676" s="97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94"/>
      <c r="AB676" s="94"/>
      <c r="AC676" s="94"/>
      <c r="AD676" s="94"/>
      <c r="AE676" s="69"/>
      <c r="AF676" s="69"/>
      <c r="AG676" s="69"/>
      <c r="AH676" s="69"/>
    </row>
    <row r="677">
      <c r="A677" s="97"/>
      <c r="B677" s="97"/>
      <c r="C677" s="69"/>
      <c r="D677" s="97"/>
      <c r="E677" s="69"/>
      <c r="F677" s="97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94"/>
      <c r="AB677" s="94"/>
      <c r="AC677" s="94"/>
      <c r="AD677" s="94"/>
      <c r="AE677" s="69"/>
      <c r="AF677" s="69"/>
      <c r="AG677" s="69"/>
      <c r="AH677" s="69"/>
    </row>
    <row r="678">
      <c r="A678" s="97"/>
      <c r="B678" s="97"/>
      <c r="C678" s="69"/>
      <c r="D678" s="97"/>
      <c r="E678" s="69"/>
      <c r="F678" s="97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94"/>
      <c r="AB678" s="94"/>
      <c r="AC678" s="94"/>
      <c r="AD678" s="94"/>
      <c r="AE678" s="69"/>
      <c r="AF678" s="69"/>
      <c r="AG678" s="69"/>
      <c r="AH678" s="69"/>
    </row>
    <row r="679">
      <c r="A679" s="97"/>
      <c r="B679" s="97"/>
      <c r="C679" s="69"/>
      <c r="D679" s="97"/>
      <c r="E679" s="69"/>
      <c r="F679" s="97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94"/>
      <c r="AB679" s="94"/>
      <c r="AC679" s="94"/>
      <c r="AD679" s="94"/>
      <c r="AE679" s="69"/>
      <c r="AF679" s="69"/>
      <c r="AG679" s="69"/>
      <c r="AH679" s="69"/>
    </row>
    <row r="680">
      <c r="A680" s="97"/>
      <c r="B680" s="97"/>
      <c r="C680" s="69"/>
      <c r="D680" s="97"/>
      <c r="E680" s="69"/>
      <c r="F680" s="97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94"/>
      <c r="AB680" s="94"/>
      <c r="AC680" s="94"/>
      <c r="AD680" s="94"/>
      <c r="AE680" s="69"/>
      <c r="AF680" s="69"/>
      <c r="AG680" s="69"/>
      <c r="AH680" s="69"/>
    </row>
    <row r="681">
      <c r="A681" s="97"/>
      <c r="B681" s="97"/>
      <c r="C681" s="69"/>
      <c r="D681" s="97"/>
      <c r="E681" s="69"/>
      <c r="F681" s="97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94"/>
      <c r="AB681" s="94"/>
      <c r="AC681" s="94"/>
      <c r="AD681" s="94"/>
      <c r="AE681" s="69"/>
      <c r="AF681" s="69"/>
      <c r="AG681" s="69"/>
      <c r="AH681" s="69"/>
    </row>
    <row r="682">
      <c r="A682" s="97"/>
      <c r="B682" s="97"/>
      <c r="C682" s="69"/>
      <c r="D682" s="97"/>
      <c r="E682" s="69"/>
      <c r="F682" s="97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94"/>
      <c r="AB682" s="94"/>
      <c r="AC682" s="94"/>
      <c r="AD682" s="94"/>
      <c r="AE682" s="69"/>
      <c r="AF682" s="69"/>
      <c r="AG682" s="69"/>
      <c r="AH682" s="69"/>
    </row>
    <row r="683">
      <c r="A683" s="97"/>
      <c r="B683" s="97"/>
      <c r="C683" s="69"/>
      <c r="D683" s="97"/>
      <c r="E683" s="69"/>
      <c r="F683" s="97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94"/>
      <c r="AB683" s="94"/>
      <c r="AC683" s="94"/>
      <c r="AD683" s="94"/>
      <c r="AE683" s="69"/>
      <c r="AF683" s="69"/>
      <c r="AG683" s="69"/>
      <c r="AH683" s="69"/>
    </row>
    <row r="684">
      <c r="A684" s="97"/>
      <c r="B684" s="97"/>
      <c r="C684" s="69"/>
      <c r="D684" s="97"/>
      <c r="E684" s="69"/>
      <c r="F684" s="97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94"/>
      <c r="AB684" s="94"/>
      <c r="AC684" s="94"/>
      <c r="AD684" s="94"/>
      <c r="AE684" s="69"/>
      <c r="AF684" s="69"/>
      <c r="AG684" s="69"/>
      <c r="AH684" s="69"/>
    </row>
    <row r="685">
      <c r="A685" s="97"/>
      <c r="B685" s="97"/>
      <c r="C685" s="69"/>
      <c r="D685" s="97"/>
      <c r="E685" s="69"/>
      <c r="F685" s="97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94"/>
      <c r="AB685" s="94"/>
      <c r="AC685" s="94"/>
      <c r="AD685" s="94"/>
      <c r="AE685" s="69"/>
      <c r="AF685" s="69"/>
      <c r="AG685" s="69"/>
      <c r="AH685" s="69"/>
    </row>
    <row r="686">
      <c r="A686" s="97"/>
      <c r="B686" s="97"/>
      <c r="C686" s="69"/>
      <c r="D686" s="97"/>
      <c r="E686" s="69"/>
      <c r="F686" s="97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94"/>
      <c r="AB686" s="94"/>
      <c r="AC686" s="94"/>
      <c r="AD686" s="94"/>
      <c r="AE686" s="69"/>
      <c r="AF686" s="69"/>
      <c r="AG686" s="69"/>
      <c r="AH686" s="69"/>
    </row>
    <row r="687">
      <c r="A687" s="97"/>
      <c r="B687" s="97"/>
      <c r="C687" s="69"/>
      <c r="D687" s="97"/>
      <c r="E687" s="69"/>
      <c r="F687" s="97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94"/>
      <c r="AB687" s="94"/>
      <c r="AC687" s="94"/>
      <c r="AD687" s="94"/>
      <c r="AE687" s="69"/>
      <c r="AF687" s="69"/>
      <c r="AG687" s="69"/>
      <c r="AH687" s="69"/>
    </row>
    <row r="688">
      <c r="A688" s="97"/>
      <c r="B688" s="97"/>
      <c r="C688" s="69"/>
      <c r="D688" s="97"/>
      <c r="E688" s="69"/>
      <c r="F688" s="97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94"/>
      <c r="AB688" s="94"/>
      <c r="AC688" s="94"/>
      <c r="AD688" s="94"/>
      <c r="AE688" s="69"/>
      <c r="AF688" s="69"/>
      <c r="AG688" s="69"/>
      <c r="AH688" s="69"/>
    </row>
    <row r="689">
      <c r="A689" s="97"/>
      <c r="B689" s="97"/>
      <c r="C689" s="69"/>
      <c r="D689" s="97"/>
      <c r="E689" s="69"/>
      <c r="F689" s="97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94"/>
      <c r="AB689" s="94"/>
      <c r="AC689" s="94"/>
      <c r="AD689" s="94"/>
      <c r="AE689" s="69"/>
      <c r="AF689" s="69"/>
      <c r="AG689" s="69"/>
      <c r="AH689" s="69"/>
    </row>
    <row r="690">
      <c r="A690" s="97"/>
      <c r="B690" s="97"/>
      <c r="C690" s="69"/>
      <c r="D690" s="97"/>
      <c r="E690" s="69"/>
      <c r="F690" s="97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94"/>
      <c r="AB690" s="94"/>
      <c r="AC690" s="94"/>
      <c r="AD690" s="94"/>
      <c r="AE690" s="69"/>
      <c r="AF690" s="69"/>
      <c r="AG690" s="69"/>
      <c r="AH690" s="69"/>
    </row>
    <row r="691">
      <c r="A691" s="97"/>
      <c r="B691" s="97"/>
      <c r="C691" s="69"/>
      <c r="D691" s="97"/>
      <c r="E691" s="69"/>
      <c r="F691" s="97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94"/>
      <c r="AB691" s="94"/>
      <c r="AC691" s="94"/>
      <c r="AD691" s="94"/>
      <c r="AE691" s="69"/>
      <c r="AF691" s="69"/>
      <c r="AG691" s="69"/>
      <c r="AH691" s="69"/>
    </row>
    <row r="692">
      <c r="A692" s="97"/>
      <c r="B692" s="97"/>
      <c r="C692" s="69"/>
      <c r="D692" s="97"/>
      <c r="E692" s="69"/>
      <c r="F692" s="97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94"/>
      <c r="AB692" s="94"/>
      <c r="AC692" s="94"/>
      <c r="AD692" s="94"/>
      <c r="AE692" s="69"/>
      <c r="AF692" s="69"/>
      <c r="AG692" s="69"/>
      <c r="AH692" s="69"/>
    </row>
    <row r="693">
      <c r="A693" s="97"/>
      <c r="B693" s="97"/>
      <c r="C693" s="69"/>
      <c r="D693" s="97"/>
      <c r="E693" s="69"/>
      <c r="F693" s="97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94"/>
      <c r="AB693" s="94"/>
      <c r="AC693" s="94"/>
      <c r="AD693" s="94"/>
      <c r="AE693" s="69"/>
      <c r="AF693" s="69"/>
      <c r="AG693" s="69"/>
      <c r="AH693" s="69"/>
    </row>
    <row r="694">
      <c r="A694" s="97"/>
      <c r="B694" s="97"/>
      <c r="C694" s="69"/>
      <c r="D694" s="97"/>
      <c r="E694" s="69"/>
      <c r="F694" s="97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94"/>
      <c r="AB694" s="94"/>
      <c r="AC694" s="94"/>
      <c r="AD694" s="94"/>
      <c r="AE694" s="69"/>
      <c r="AF694" s="69"/>
      <c r="AG694" s="69"/>
      <c r="AH694" s="69"/>
    </row>
    <row r="695">
      <c r="A695" s="97"/>
      <c r="B695" s="97"/>
      <c r="C695" s="69"/>
      <c r="D695" s="97"/>
      <c r="E695" s="69"/>
      <c r="F695" s="97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94"/>
      <c r="AB695" s="94"/>
      <c r="AC695" s="94"/>
      <c r="AD695" s="94"/>
      <c r="AE695" s="69"/>
      <c r="AF695" s="69"/>
      <c r="AG695" s="69"/>
      <c r="AH695" s="69"/>
    </row>
    <row r="696">
      <c r="A696" s="97"/>
      <c r="B696" s="97"/>
      <c r="C696" s="69"/>
      <c r="D696" s="97"/>
      <c r="E696" s="69"/>
      <c r="F696" s="97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94"/>
      <c r="AB696" s="94"/>
      <c r="AC696" s="94"/>
      <c r="AD696" s="94"/>
      <c r="AE696" s="69"/>
      <c r="AF696" s="69"/>
      <c r="AG696" s="69"/>
      <c r="AH696" s="69"/>
    </row>
    <row r="697">
      <c r="A697" s="97"/>
      <c r="B697" s="97"/>
      <c r="C697" s="69"/>
      <c r="D697" s="97"/>
      <c r="E697" s="69"/>
      <c r="F697" s="97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94"/>
      <c r="AB697" s="94"/>
      <c r="AC697" s="94"/>
      <c r="AD697" s="94"/>
      <c r="AE697" s="69"/>
      <c r="AF697" s="69"/>
      <c r="AG697" s="69"/>
      <c r="AH697" s="69"/>
    </row>
    <row r="698">
      <c r="A698" s="97"/>
      <c r="B698" s="97"/>
      <c r="C698" s="69"/>
      <c r="D698" s="97"/>
      <c r="E698" s="69"/>
      <c r="F698" s="97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94"/>
      <c r="AB698" s="94"/>
      <c r="AC698" s="94"/>
      <c r="AD698" s="94"/>
      <c r="AE698" s="69"/>
      <c r="AF698" s="69"/>
      <c r="AG698" s="69"/>
      <c r="AH698" s="69"/>
    </row>
    <row r="699">
      <c r="A699" s="97"/>
      <c r="B699" s="97"/>
      <c r="C699" s="69"/>
      <c r="D699" s="97"/>
      <c r="E699" s="69"/>
      <c r="F699" s="97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94"/>
      <c r="AB699" s="94"/>
      <c r="AC699" s="94"/>
      <c r="AD699" s="94"/>
      <c r="AE699" s="69"/>
      <c r="AF699" s="69"/>
      <c r="AG699" s="69"/>
      <c r="AH699" s="69"/>
    </row>
    <row r="700">
      <c r="A700" s="97"/>
      <c r="B700" s="97"/>
      <c r="C700" s="69"/>
      <c r="D700" s="97"/>
      <c r="E700" s="69"/>
      <c r="F700" s="97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94"/>
      <c r="AB700" s="94"/>
      <c r="AC700" s="94"/>
      <c r="AD700" s="94"/>
      <c r="AE700" s="69"/>
      <c r="AF700" s="69"/>
      <c r="AG700" s="69"/>
      <c r="AH700" s="69"/>
    </row>
    <row r="701">
      <c r="A701" s="97"/>
      <c r="B701" s="97"/>
      <c r="C701" s="69"/>
      <c r="D701" s="97"/>
      <c r="E701" s="69"/>
      <c r="F701" s="97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94"/>
      <c r="AB701" s="94"/>
      <c r="AC701" s="94"/>
      <c r="AD701" s="94"/>
      <c r="AE701" s="69"/>
      <c r="AF701" s="69"/>
      <c r="AG701" s="69"/>
      <c r="AH701" s="69"/>
    </row>
    <row r="702">
      <c r="A702" s="97"/>
      <c r="B702" s="97"/>
      <c r="C702" s="69"/>
      <c r="D702" s="97"/>
      <c r="E702" s="69"/>
      <c r="F702" s="97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94"/>
      <c r="AB702" s="94"/>
      <c r="AC702" s="94"/>
      <c r="AD702" s="94"/>
      <c r="AE702" s="69"/>
      <c r="AF702" s="69"/>
      <c r="AG702" s="69"/>
      <c r="AH702" s="69"/>
    </row>
    <row r="703">
      <c r="A703" s="97"/>
      <c r="B703" s="97"/>
      <c r="C703" s="69"/>
      <c r="D703" s="97"/>
      <c r="E703" s="69"/>
      <c r="F703" s="97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94"/>
      <c r="AB703" s="94"/>
      <c r="AC703" s="94"/>
      <c r="AD703" s="94"/>
      <c r="AE703" s="69"/>
      <c r="AF703" s="69"/>
      <c r="AG703" s="69"/>
      <c r="AH703" s="69"/>
    </row>
    <row r="704">
      <c r="A704" s="97"/>
      <c r="B704" s="97"/>
      <c r="C704" s="69"/>
      <c r="D704" s="97"/>
      <c r="E704" s="69"/>
      <c r="F704" s="97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94"/>
      <c r="AB704" s="94"/>
      <c r="AC704" s="94"/>
      <c r="AD704" s="94"/>
      <c r="AE704" s="69"/>
      <c r="AF704" s="69"/>
      <c r="AG704" s="69"/>
      <c r="AH704" s="69"/>
    </row>
    <row r="705">
      <c r="A705" s="97"/>
      <c r="B705" s="97"/>
      <c r="C705" s="69"/>
      <c r="D705" s="97"/>
      <c r="E705" s="69"/>
      <c r="F705" s="97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94"/>
      <c r="AB705" s="94"/>
      <c r="AC705" s="94"/>
      <c r="AD705" s="94"/>
      <c r="AE705" s="69"/>
      <c r="AF705" s="69"/>
      <c r="AG705" s="69"/>
      <c r="AH705" s="69"/>
    </row>
    <row r="706">
      <c r="A706" s="97"/>
      <c r="B706" s="97"/>
      <c r="C706" s="69"/>
      <c r="D706" s="97"/>
      <c r="E706" s="69"/>
      <c r="F706" s="97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94"/>
      <c r="AB706" s="94"/>
      <c r="AC706" s="94"/>
      <c r="AD706" s="94"/>
      <c r="AE706" s="69"/>
      <c r="AF706" s="69"/>
      <c r="AG706" s="69"/>
      <c r="AH706" s="69"/>
    </row>
    <row r="707">
      <c r="A707" s="97"/>
      <c r="B707" s="97"/>
      <c r="C707" s="69"/>
      <c r="D707" s="97"/>
      <c r="E707" s="69"/>
      <c r="F707" s="97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94"/>
      <c r="AB707" s="94"/>
      <c r="AC707" s="94"/>
      <c r="AD707" s="94"/>
      <c r="AE707" s="69"/>
      <c r="AF707" s="69"/>
      <c r="AG707" s="69"/>
      <c r="AH707" s="69"/>
    </row>
    <row r="708">
      <c r="A708" s="97"/>
      <c r="B708" s="97"/>
      <c r="C708" s="69"/>
      <c r="D708" s="97"/>
      <c r="E708" s="69"/>
      <c r="F708" s="97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94"/>
      <c r="AB708" s="94"/>
      <c r="AC708" s="94"/>
      <c r="AD708" s="94"/>
      <c r="AE708" s="69"/>
      <c r="AF708" s="69"/>
      <c r="AG708" s="69"/>
      <c r="AH708" s="69"/>
    </row>
    <row r="709">
      <c r="A709" s="97"/>
      <c r="B709" s="97"/>
      <c r="C709" s="69"/>
      <c r="D709" s="97"/>
      <c r="E709" s="69"/>
      <c r="F709" s="97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94"/>
      <c r="AB709" s="94"/>
      <c r="AC709" s="94"/>
      <c r="AD709" s="94"/>
      <c r="AE709" s="69"/>
      <c r="AF709" s="69"/>
      <c r="AG709" s="69"/>
      <c r="AH709" s="69"/>
    </row>
    <row r="710">
      <c r="A710" s="97"/>
      <c r="B710" s="97"/>
      <c r="C710" s="69"/>
      <c r="D710" s="97"/>
      <c r="E710" s="69"/>
      <c r="F710" s="97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94"/>
      <c r="AB710" s="94"/>
      <c r="AC710" s="94"/>
      <c r="AD710" s="94"/>
      <c r="AE710" s="69"/>
      <c r="AF710" s="69"/>
      <c r="AG710" s="69"/>
      <c r="AH710" s="69"/>
    </row>
    <row r="711">
      <c r="A711" s="97"/>
      <c r="B711" s="97"/>
      <c r="C711" s="69"/>
      <c r="D711" s="97"/>
      <c r="E711" s="69"/>
      <c r="F711" s="97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94"/>
      <c r="AB711" s="94"/>
      <c r="AC711" s="94"/>
      <c r="AD711" s="94"/>
      <c r="AE711" s="69"/>
      <c r="AF711" s="69"/>
      <c r="AG711" s="69"/>
      <c r="AH711" s="69"/>
    </row>
    <row r="712">
      <c r="A712" s="97"/>
      <c r="B712" s="97"/>
      <c r="C712" s="69"/>
      <c r="D712" s="97"/>
      <c r="E712" s="69"/>
      <c r="F712" s="97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94"/>
      <c r="AB712" s="94"/>
      <c r="AC712" s="94"/>
      <c r="AD712" s="94"/>
      <c r="AE712" s="69"/>
      <c r="AF712" s="69"/>
      <c r="AG712" s="69"/>
      <c r="AH712" s="69"/>
    </row>
    <row r="713">
      <c r="A713" s="97"/>
      <c r="B713" s="97"/>
      <c r="C713" s="69"/>
      <c r="D713" s="97"/>
      <c r="E713" s="69"/>
      <c r="F713" s="97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94"/>
      <c r="AB713" s="94"/>
      <c r="AC713" s="94"/>
      <c r="AD713" s="94"/>
      <c r="AE713" s="69"/>
      <c r="AF713" s="69"/>
      <c r="AG713" s="69"/>
      <c r="AH713" s="69"/>
    </row>
    <row r="714">
      <c r="A714" s="97"/>
      <c r="B714" s="97"/>
      <c r="C714" s="69"/>
      <c r="D714" s="97"/>
      <c r="E714" s="69"/>
      <c r="F714" s="97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94"/>
      <c r="AB714" s="94"/>
      <c r="AC714" s="94"/>
      <c r="AD714" s="94"/>
      <c r="AE714" s="69"/>
      <c r="AF714" s="69"/>
      <c r="AG714" s="69"/>
      <c r="AH714" s="69"/>
    </row>
    <row r="715">
      <c r="A715" s="97"/>
      <c r="B715" s="97"/>
      <c r="C715" s="69"/>
      <c r="D715" s="97"/>
      <c r="E715" s="69"/>
      <c r="F715" s="97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94"/>
      <c r="AB715" s="94"/>
      <c r="AC715" s="94"/>
      <c r="AD715" s="94"/>
      <c r="AE715" s="69"/>
      <c r="AF715" s="69"/>
      <c r="AG715" s="69"/>
      <c r="AH715" s="69"/>
    </row>
    <row r="716">
      <c r="A716" s="97"/>
      <c r="B716" s="97"/>
      <c r="C716" s="69"/>
      <c r="D716" s="97"/>
      <c r="E716" s="69"/>
      <c r="F716" s="97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94"/>
      <c r="AB716" s="94"/>
      <c r="AC716" s="94"/>
      <c r="AD716" s="94"/>
      <c r="AE716" s="69"/>
      <c r="AF716" s="69"/>
      <c r="AG716" s="69"/>
      <c r="AH716" s="69"/>
    </row>
    <row r="717">
      <c r="A717" s="97"/>
      <c r="B717" s="97"/>
      <c r="C717" s="69"/>
      <c r="D717" s="97"/>
      <c r="E717" s="69"/>
      <c r="F717" s="97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94"/>
      <c r="AB717" s="94"/>
      <c r="AC717" s="94"/>
      <c r="AD717" s="94"/>
      <c r="AE717" s="69"/>
      <c r="AF717" s="69"/>
      <c r="AG717" s="69"/>
      <c r="AH717" s="69"/>
    </row>
    <row r="718">
      <c r="A718" s="97"/>
      <c r="B718" s="97"/>
      <c r="C718" s="69"/>
      <c r="D718" s="97"/>
      <c r="E718" s="69"/>
      <c r="F718" s="97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94"/>
      <c r="AB718" s="94"/>
      <c r="AC718" s="94"/>
      <c r="AD718" s="94"/>
      <c r="AE718" s="69"/>
      <c r="AF718" s="69"/>
      <c r="AG718" s="69"/>
      <c r="AH718" s="69"/>
    </row>
    <row r="719">
      <c r="A719" s="97"/>
      <c r="B719" s="97"/>
      <c r="C719" s="69"/>
      <c r="D719" s="97"/>
      <c r="E719" s="69"/>
      <c r="F719" s="97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94"/>
      <c r="AB719" s="94"/>
      <c r="AC719" s="94"/>
      <c r="AD719" s="94"/>
      <c r="AE719" s="69"/>
      <c r="AF719" s="69"/>
      <c r="AG719" s="69"/>
      <c r="AH719" s="69"/>
    </row>
    <row r="720">
      <c r="A720" s="97"/>
      <c r="B720" s="97"/>
      <c r="C720" s="69"/>
      <c r="D720" s="97"/>
      <c r="E720" s="69"/>
      <c r="F720" s="97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94"/>
      <c r="AB720" s="94"/>
      <c r="AC720" s="94"/>
      <c r="AD720" s="94"/>
      <c r="AE720" s="69"/>
      <c r="AF720" s="69"/>
      <c r="AG720" s="69"/>
      <c r="AH720" s="69"/>
    </row>
    <row r="721">
      <c r="A721" s="97"/>
      <c r="B721" s="97"/>
      <c r="C721" s="69"/>
      <c r="D721" s="97"/>
      <c r="E721" s="69"/>
      <c r="F721" s="97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94"/>
      <c r="AB721" s="94"/>
      <c r="AC721" s="94"/>
      <c r="AD721" s="94"/>
      <c r="AE721" s="69"/>
      <c r="AF721" s="69"/>
      <c r="AG721" s="69"/>
      <c r="AH721" s="69"/>
    </row>
    <row r="722">
      <c r="A722" s="97"/>
      <c r="B722" s="97"/>
      <c r="C722" s="69"/>
      <c r="D722" s="97"/>
      <c r="E722" s="69"/>
      <c r="F722" s="97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94"/>
      <c r="AB722" s="94"/>
      <c r="AC722" s="94"/>
      <c r="AD722" s="94"/>
      <c r="AE722" s="69"/>
      <c r="AF722" s="69"/>
      <c r="AG722" s="69"/>
      <c r="AH722" s="69"/>
    </row>
    <row r="723">
      <c r="A723" s="97"/>
      <c r="B723" s="97"/>
      <c r="C723" s="69"/>
      <c r="D723" s="97"/>
      <c r="E723" s="69"/>
      <c r="F723" s="97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94"/>
      <c r="AB723" s="94"/>
      <c r="AC723" s="94"/>
      <c r="AD723" s="94"/>
      <c r="AE723" s="69"/>
      <c r="AF723" s="69"/>
      <c r="AG723" s="69"/>
      <c r="AH723" s="69"/>
    </row>
    <row r="724">
      <c r="A724" s="97"/>
      <c r="B724" s="97"/>
      <c r="C724" s="69"/>
      <c r="D724" s="97"/>
      <c r="E724" s="69"/>
      <c r="F724" s="97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94"/>
      <c r="AB724" s="94"/>
      <c r="AC724" s="94"/>
      <c r="AD724" s="94"/>
      <c r="AE724" s="69"/>
      <c r="AF724" s="69"/>
      <c r="AG724" s="69"/>
      <c r="AH724" s="69"/>
    </row>
    <row r="725">
      <c r="A725" s="97"/>
      <c r="B725" s="97"/>
      <c r="C725" s="69"/>
      <c r="D725" s="97"/>
      <c r="E725" s="69"/>
      <c r="F725" s="97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94"/>
      <c r="AB725" s="94"/>
      <c r="AC725" s="94"/>
      <c r="AD725" s="94"/>
      <c r="AE725" s="69"/>
      <c r="AF725" s="69"/>
      <c r="AG725" s="69"/>
      <c r="AH725" s="69"/>
    </row>
    <row r="726">
      <c r="A726" s="97"/>
      <c r="B726" s="97"/>
      <c r="C726" s="69"/>
      <c r="D726" s="97"/>
      <c r="E726" s="69"/>
      <c r="F726" s="97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94"/>
      <c r="AB726" s="94"/>
      <c r="AC726" s="94"/>
      <c r="AD726" s="94"/>
      <c r="AE726" s="69"/>
      <c r="AF726" s="69"/>
      <c r="AG726" s="69"/>
      <c r="AH726" s="69"/>
    </row>
    <row r="727">
      <c r="A727" s="97"/>
      <c r="B727" s="97"/>
      <c r="C727" s="69"/>
      <c r="D727" s="97"/>
      <c r="E727" s="69"/>
      <c r="F727" s="97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94"/>
      <c r="AB727" s="94"/>
      <c r="AC727" s="94"/>
      <c r="AD727" s="94"/>
      <c r="AE727" s="69"/>
      <c r="AF727" s="69"/>
      <c r="AG727" s="69"/>
      <c r="AH727" s="69"/>
    </row>
    <row r="728">
      <c r="A728" s="97"/>
      <c r="B728" s="97"/>
      <c r="C728" s="69"/>
      <c r="D728" s="97"/>
      <c r="E728" s="69"/>
      <c r="F728" s="97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94"/>
      <c r="AB728" s="94"/>
      <c r="AC728" s="94"/>
      <c r="AD728" s="94"/>
      <c r="AE728" s="69"/>
      <c r="AF728" s="69"/>
      <c r="AG728" s="69"/>
      <c r="AH728" s="69"/>
    </row>
    <row r="729">
      <c r="A729" s="97"/>
      <c r="B729" s="97"/>
      <c r="C729" s="69"/>
      <c r="D729" s="97"/>
      <c r="E729" s="69"/>
      <c r="F729" s="97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94"/>
      <c r="AB729" s="94"/>
      <c r="AC729" s="94"/>
      <c r="AD729" s="94"/>
      <c r="AE729" s="69"/>
      <c r="AF729" s="69"/>
      <c r="AG729" s="69"/>
      <c r="AH729" s="69"/>
    </row>
    <row r="730">
      <c r="A730" s="97"/>
      <c r="B730" s="97"/>
      <c r="C730" s="69"/>
      <c r="D730" s="97"/>
      <c r="E730" s="69"/>
      <c r="F730" s="97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94"/>
      <c r="AB730" s="94"/>
      <c r="AC730" s="94"/>
      <c r="AD730" s="94"/>
      <c r="AE730" s="69"/>
      <c r="AF730" s="69"/>
      <c r="AG730" s="69"/>
      <c r="AH730" s="69"/>
    </row>
    <row r="731">
      <c r="A731" s="97"/>
      <c r="B731" s="97"/>
      <c r="C731" s="69"/>
      <c r="D731" s="97"/>
      <c r="E731" s="69"/>
      <c r="F731" s="97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94"/>
      <c r="AB731" s="94"/>
      <c r="AC731" s="94"/>
      <c r="AD731" s="94"/>
      <c r="AE731" s="69"/>
      <c r="AF731" s="69"/>
      <c r="AG731" s="69"/>
      <c r="AH731" s="69"/>
    </row>
    <row r="732">
      <c r="A732" s="97"/>
      <c r="B732" s="97"/>
      <c r="C732" s="69"/>
      <c r="D732" s="97"/>
      <c r="E732" s="69"/>
      <c r="F732" s="97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94"/>
      <c r="AB732" s="94"/>
      <c r="AC732" s="94"/>
      <c r="AD732" s="94"/>
      <c r="AE732" s="69"/>
      <c r="AF732" s="69"/>
      <c r="AG732" s="69"/>
      <c r="AH732" s="69"/>
    </row>
    <row r="733">
      <c r="A733" s="97"/>
      <c r="B733" s="97"/>
      <c r="C733" s="69"/>
      <c r="D733" s="97"/>
      <c r="E733" s="69"/>
      <c r="F733" s="97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94"/>
      <c r="AB733" s="94"/>
      <c r="AC733" s="94"/>
      <c r="AD733" s="94"/>
      <c r="AE733" s="69"/>
      <c r="AF733" s="69"/>
      <c r="AG733" s="69"/>
      <c r="AH733" s="69"/>
    </row>
    <row r="734">
      <c r="A734" s="97"/>
      <c r="B734" s="97"/>
      <c r="C734" s="69"/>
      <c r="D734" s="97"/>
      <c r="E734" s="69"/>
      <c r="F734" s="97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94"/>
      <c r="AB734" s="94"/>
      <c r="AC734" s="94"/>
      <c r="AD734" s="94"/>
      <c r="AE734" s="69"/>
      <c r="AF734" s="69"/>
      <c r="AG734" s="69"/>
      <c r="AH734" s="69"/>
    </row>
    <row r="735">
      <c r="A735" s="97"/>
      <c r="B735" s="97"/>
      <c r="C735" s="69"/>
      <c r="D735" s="97"/>
      <c r="E735" s="69"/>
      <c r="F735" s="97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94"/>
      <c r="AB735" s="94"/>
      <c r="AC735" s="94"/>
      <c r="AD735" s="94"/>
      <c r="AE735" s="69"/>
      <c r="AF735" s="69"/>
      <c r="AG735" s="69"/>
      <c r="AH735" s="69"/>
    </row>
    <row r="736">
      <c r="A736" s="97"/>
      <c r="B736" s="97"/>
      <c r="C736" s="69"/>
      <c r="D736" s="97"/>
      <c r="E736" s="69"/>
      <c r="F736" s="97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94"/>
      <c r="AB736" s="94"/>
      <c r="AC736" s="94"/>
      <c r="AD736" s="94"/>
      <c r="AE736" s="69"/>
      <c r="AF736" s="69"/>
      <c r="AG736" s="69"/>
      <c r="AH736" s="69"/>
    </row>
    <row r="737">
      <c r="A737" s="97"/>
      <c r="B737" s="97"/>
      <c r="C737" s="69"/>
      <c r="D737" s="97"/>
      <c r="E737" s="69"/>
      <c r="F737" s="97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94"/>
      <c r="AB737" s="94"/>
      <c r="AC737" s="94"/>
      <c r="AD737" s="94"/>
      <c r="AE737" s="69"/>
      <c r="AF737" s="69"/>
      <c r="AG737" s="69"/>
      <c r="AH737" s="69"/>
    </row>
    <row r="738">
      <c r="A738" s="97"/>
      <c r="B738" s="97"/>
      <c r="C738" s="69"/>
      <c r="D738" s="97"/>
      <c r="E738" s="69"/>
      <c r="F738" s="97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94"/>
      <c r="AB738" s="94"/>
      <c r="AC738" s="94"/>
      <c r="AD738" s="94"/>
      <c r="AE738" s="69"/>
      <c r="AF738" s="69"/>
      <c r="AG738" s="69"/>
      <c r="AH738" s="69"/>
    </row>
    <row r="739">
      <c r="A739" s="97"/>
      <c r="B739" s="97"/>
      <c r="C739" s="69"/>
      <c r="D739" s="97"/>
      <c r="E739" s="69"/>
      <c r="F739" s="97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94"/>
      <c r="AB739" s="94"/>
      <c r="AC739" s="94"/>
      <c r="AD739" s="94"/>
      <c r="AE739" s="69"/>
      <c r="AF739" s="69"/>
      <c r="AG739" s="69"/>
      <c r="AH739" s="69"/>
    </row>
    <row r="740">
      <c r="A740" s="97"/>
      <c r="B740" s="97"/>
      <c r="C740" s="69"/>
      <c r="D740" s="97"/>
      <c r="E740" s="69"/>
      <c r="F740" s="97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94"/>
      <c r="AB740" s="94"/>
      <c r="AC740" s="94"/>
      <c r="AD740" s="94"/>
      <c r="AE740" s="69"/>
      <c r="AF740" s="69"/>
      <c r="AG740" s="69"/>
      <c r="AH740" s="69"/>
    </row>
    <row r="741">
      <c r="A741" s="97"/>
      <c r="B741" s="97"/>
      <c r="C741" s="69"/>
      <c r="D741" s="97"/>
      <c r="E741" s="69"/>
      <c r="F741" s="97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94"/>
      <c r="AB741" s="94"/>
      <c r="AC741" s="94"/>
      <c r="AD741" s="94"/>
      <c r="AE741" s="69"/>
      <c r="AF741" s="69"/>
      <c r="AG741" s="69"/>
      <c r="AH741" s="69"/>
    </row>
    <row r="742">
      <c r="A742" s="97"/>
      <c r="B742" s="97"/>
      <c r="C742" s="69"/>
      <c r="D742" s="97"/>
      <c r="E742" s="69"/>
      <c r="F742" s="97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94"/>
      <c r="AB742" s="94"/>
      <c r="AC742" s="94"/>
      <c r="AD742" s="94"/>
      <c r="AE742" s="69"/>
      <c r="AF742" s="69"/>
      <c r="AG742" s="69"/>
      <c r="AH742" s="69"/>
    </row>
    <row r="743">
      <c r="A743" s="97"/>
      <c r="B743" s="97"/>
      <c r="C743" s="69"/>
      <c r="D743" s="97"/>
      <c r="E743" s="69"/>
      <c r="F743" s="97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94"/>
      <c r="AB743" s="94"/>
      <c r="AC743" s="94"/>
      <c r="AD743" s="94"/>
      <c r="AE743" s="69"/>
      <c r="AF743" s="69"/>
      <c r="AG743" s="69"/>
      <c r="AH743" s="69"/>
    </row>
    <row r="744">
      <c r="A744" s="97"/>
      <c r="B744" s="97"/>
      <c r="C744" s="69"/>
      <c r="D744" s="97"/>
      <c r="E744" s="69"/>
      <c r="F744" s="97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94"/>
      <c r="AB744" s="94"/>
      <c r="AC744" s="94"/>
      <c r="AD744" s="94"/>
      <c r="AE744" s="69"/>
      <c r="AF744" s="69"/>
      <c r="AG744" s="69"/>
      <c r="AH744" s="69"/>
    </row>
    <row r="745">
      <c r="A745" s="97"/>
      <c r="B745" s="97"/>
      <c r="C745" s="69"/>
      <c r="D745" s="97"/>
      <c r="E745" s="69"/>
      <c r="F745" s="97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94"/>
      <c r="AB745" s="94"/>
      <c r="AC745" s="94"/>
      <c r="AD745" s="94"/>
      <c r="AE745" s="69"/>
      <c r="AF745" s="69"/>
      <c r="AG745" s="69"/>
      <c r="AH745" s="69"/>
    </row>
    <row r="746">
      <c r="A746" s="97"/>
      <c r="B746" s="97"/>
      <c r="C746" s="69"/>
      <c r="D746" s="97"/>
      <c r="E746" s="69"/>
      <c r="F746" s="97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94"/>
      <c r="AB746" s="94"/>
      <c r="AC746" s="94"/>
      <c r="AD746" s="94"/>
      <c r="AE746" s="69"/>
      <c r="AF746" s="69"/>
      <c r="AG746" s="69"/>
      <c r="AH746" s="69"/>
    </row>
    <row r="747">
      <c r="A747" s="97"/>
      <c r="B747" s="97"/>
      <c r="C747" s="69"/>
      <c r="D747" s="97"/>
      <c r="E747" s="69"/>
      <c r="F747" s="97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94"/>
      <c r="AB747" s="94"/>
      <c r="AC747" s="94"/>
      <c r="AD747" s="94"/>
      <c r="AE747" s="69"/>
      <c r="AF747" s="69"/>
      <c r="AG747" s="69"/>
      <c r="AH747" s="69"/>
    </row>
    <row r="748">
      <c r="A748" s="97"/>
      <c r="B748" s="97"/>
      <c r="C748" s="69"/>
      <c r="D748" s="97"/>
      <c r="E748" s="69"/>
      <c r="F748" s="97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94"/>
      <c r="AB748" s="94"/>
      <c r="AC748" s="94"/>
      <c r="AD748" s="94"/>
      <c r="AE748" s="69"/>
      <c r="AF748" s="69"/>
      <c r="AG748" s="69"/>
      <c r="AH748" s="69"/>
    </row>
    <row r="749">
      <c r="A749" s="97"/>
      <c r="B749" s="97"/>
      <c r="C749" s="69"/>
      <c r="D749" s="97"/>
      <c r="E749" s="69"/>
      <c r="F749" s="97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94"/>
      <c r="AB749" s="94"/>
      <c r="AC749" s="94"/>
      <c r="AD749" s="94"/>
      <c r="AE749" s="69"/>
      <c r="AF749" s="69"/>
      <c r="AG749" s="69"/>
      <c r="AH749" s="69"/>
    </row>
    <row r="750">
      <c r="A750" s="97"/>
      <c r="B750" s="97"/>
      <c r="C750" s="69"/>
      <c r="D750" s="97"/>
      <c r="E750" s="69"/>
      <c r="F750" s="97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94"/>
      <c r="AB750" s="94"/>
      <c r="AC750" s="94"/>
      <c r="AD750" s="94"/>
      <c r="AE750" s="69"/>
      <c r="AF750" s="69"/>
      <c r="AG750" s="69"/>
      <c r="AH750" s="69"/>
    </row>
    <row r="751">
      <c r="A751" s="97"/>
      <c r="B751" s="97"/>
      <c r="C751" s="69"/>
      <c r="D751" s="97"/>
      <c r="E751" s="69"/>
      <c r="F751" s="97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94"/>
      <c r="AB751" s="94"/>
      <c r="AC751" s="94"/>
      <c r="AD751" s="94"/>
      <c r="AE751" s="69"/>
      <c r="AF751" s="69"/>
      <c r="AG751" s="69"/>
      <c r="AH751" s="69"/>
    </row>
    <row r="752">
      <c r="A752" s="97"/>
      <c r="B752" s="97"/>
      <c r="C752" s="69"/>
      <c r="D752" s="97"/>
      <c r="E752" s="69"/>
      <c r="F752" s="97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94"/>
      <c r="AB752" s="94"/>
      <c r="AC752" s="94"/>
      <c r="AD752" s="94"/>
      <c r="AE752" s="69"/>
      <c r="AF752" s="69"/>
      <c r="AG752" s="69"/>
      <c r="AH752" s="69"/>
    </row>
    <row r="753">
      <c r="A753" s="97"/>
      <c r="B753" s="97"/>
      <c r="C753" s="69"/>
      <c r="D753" s="97"/>
      <c r="E753" s="69"/>
      <c r="F753" s="97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94"/>
      <c r="AB753" s="94"/>
      <c r="AC753" s="94"/>
      <c r="AD753" s="94"/>
      <c r="AE753" s="69"/>
      <c r="AF753" s="69"/>
      <c r="AG753" s="69"/>
      <c r="AH753" s="69"/>
    </row>
    <row r="754">
      <c r="A754" s="97"/>
      <c r="B754" s="97"/>
      <c r="C754" s="69"/>
      <c r="D754" s="97"/>
      <c r="E754" s="69"/>
      <c r="F754" s="97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94"/>
      <c r="AB754" s="94"/>
      <c r="AC754" s="94"/>
      <c r="AD754" s="94"/>
      <c r="AE754" s="69"/>
      <c r="AF754" s="69"/>
      <c r="AG754" s="69"/>
      <c r="AH754" s="69"/>
    </row>
    <row r="755">
      <c r="A755" s="97"/>
      <c r="B755" s="97"/>
      <c r="C755" s="69"/>
      <c r="D755" s="97"/>
      <c r="E755" s="69"/>
      <c r="F755" s="97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94"/>
      <c r="AB755" s="94"/>
      <c r="AC755" s="94"/>
      <c r="AD755" s="94"/>
      <c r="AE755" s="69"/>
      <c r="AF755" s="69"/>
      <c r="AG755" s="69"/>
      <c r="AH755" s="69"/>
    </row>
    <row r="756">
      <c r="A756" s="97"/>
      <c r="B756" s="97"/>
      <c r="C756" s="69"/>
      <c r="D756" s="97"/>
      <c r="E756" s="69"/>
      <c r="F756" s="97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94"/>
      <c r="AB756" s="94"/>
      <c r="AC756" s="94"/>
      <c r="AD756" s="94"/>
      <c r="AE756" s="69"/>
      <c r="AF756" s="69"/>
      <c r="AG756" s="69"/>
      <c r="AH756" s="69"/>
    </row>
    <row r="757">
      <c r="A757" s="97"/>
      <c r="B757" s="97"/>
      <c r="C757" s="69"/>
      <c r="D757" s="97"/>
      <c r="E757" s="69"/>
      <c r="F757" s="97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94"/>
      <c r="AB757" s="94"/>
      <c r="AC757" s="94"/>
      <c r="AD757" s="94"/>
      <c r="AE757" s="69"/>
      <c r="AF757" s="69"/>
      <c r="AG757" s="69"/>
      <c r="AH757" s="69"/>
    </row>
    <row r="758">
      <c r="A758" s="97"/>
      <c r="B758" s="97"/>
      <c r="C758" s="69"/>
      <c r="D758" s="97"/>
      <c r="E758" s="69"/>
      <c r="F758" s="97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94"/>
      <c r="AB758" s="94"/>
      <c r="AC758" s="94"/>
      <c r="AD758" s="94"/>
      <c r="AE758" s="69"/>
      <c r="AF758" s="69"/>
      <c r="AG758" s="69"/>
      <c r="AH758" s="69"/>
    </row>
    <row r="759">
      <c r="A759" s="97"/>
      <c r="B759" s="97"/>
      <c r="C759" s="69"/>
      <c r="D759" s="97"/>
      <c r="E759" s="69"/>
      <c r="F759" s="97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94"/>
      <c r="AB759" s="94"/>
      <c r="AC759" s="94"/>
      <c r="AD759" s="94"/>
      <c r="AE759" s="69"/>
      <c r="AF759" s="69"/>
      <c r="AG759" s="69"/>
      <c r="AH759" s="69"/>
    </row>
    <row r="760">
      <c r="A760" s="97"/>
      <c r="B760" s="97"/>
      <c r="C760" s="69"/>
      <c r="D760" s="97"/>
      <c r="E760" s="69"/>
      <c r="F760" s="97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94"/>
      <c r="AB760" s="94"/>
      <c r="AC760" s="94"/>
      <c r="AD760" s="94"/>
      <c r="AE760" s="69"/>
      <c r="AF760" s="69"/>
      <c r="AG760" s="69"/>
      <c r="AH760" s="69"/>
    </row>
    <row r="761">
      <c r="A761" s="97"/>
      <c r="B761" s="97"/>
      <c r="C761" s="69"/>
      <c r="D761" s="97"/>
      <c r="E761" s="69"/>
      <c r="F761" s="97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94"/>
      <c r="AB761" s="94"/>
      <c r="AC761" s="94"/>
      <c r="AD761" s="94"/>
      <c r="AE761" s="69"/>
      <c r="AF761" s="69"/>
      <c r="AG761" s="69"/>
      <c r="AH761" s="69"/>
    </row>
    <row r="762">
      <c r="A762" s="97"/>
      <c r="B762" s="97"/>
      <c r="C762" s="69"/>
      <c r="D762" s="97"/>
      <c r="E762" s="69"/>
      <c r="F762" s="97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94"/>
      <c r="AB762" s="94"/>
      <c r="AC762" s="94"/>
      <c r="AD762" s="94"/>
      <c r="AE762" s="69"/>
      <c r="AF762" s="69"/>
      <c r="AG762" s="69"/>
      <c r="AH762" s="69"/>
    </row>
    <row r="763">
      <c r="A763" s="97"/>
      <c r="B763" s="97"/>
      <c r="C763" s="69"/>
      <c r="D763" s="97"/>
      <c r="E763" s="69"/>
      <c r="F763" s="97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94"/>
      <c r="AB763" s="94"/>
      <c r="AC763" s="94"/>
      <c r="AD763" s="94"/>
      <c r="AE763" s="69"/>
      <c r="AF763" s="69"/>
      <c r="AG763" s="69"/>
      <c r="AH763" s="69"/>
    </row>
    <row r="764">
      <c r="A764" s="97"/>
      <c r="B764" s="97"/>
      <c r="C764" s="69"/>
      <c r="D764" s="97"/>
      <c r="E764" s="69"/>
      <c r="F764" s="97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94"/>
      <c r="AB764" s="94"/>
      <c r="AC764" s="94"/>
      <c r="AD764" s="94"/>
      <c r="AE764" s="69"/>
      <c r="AF764" s="69"/>
      <c r="AG764" s="69"/>
      <c r="AH764" s="69"/>
    </row>
    <row r="765">
      <c r="A765" s="97"/>
      <c r="B765" s="97"/>
      <c r="C765" s="69"/>
      <c r="D765" s="97"/>
      <c r="E765" s="69"/>
      <c r="F765" s="97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94"/>
      <c r="AB765" s="94"/>
      <c r="AC765" s="94"/>
      <c r="AD765" s="94"/>
      <c r="AE765" s="69"/>
      <c r="AF765" s="69"/>
      <c r="AG765" s="69"/>
      <c r="AH765" s="69"/>
    </row>
    <row r="766">
      <c r="A766" s="97"/>
      <c r="B766" s="97"/>
      <c r="C766" s="69"/>
      <c r="D766" s="97"/>
      <c r="E766" s="69"/>
      <c r="F766" s="97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94"/>
      <c r="AB766" s="94"/>
      <c r="AC766" s="94"/>
      <c r="AD766" s="94"/>
      <c r="AE766" s="69"/>
      <c r="AF766" s="69"/>
      <c r="AG766" s="69"/>
      <c r="AH766" s="69"/>
    </row>
    <row r="767">
      <c r="A767" s="97"/>
      <c r="B767" s="97"/>
      <c r="C767" s="69"/>
      <c r="D767" s="97"/>
      <c r="E767" s="69"/>
      <c r="F767" s="97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94"/>
      <c r="AB767" s="94"/>
      <c r="AC767" s="94"/>
      <c r="AD767" s="94"/>
      <c r="AE767" s="69"/>
      <c r="AF767" s="69"/>
      <c r="AG767" s="69"/>
      <c r="AH767" s="69"/>
    </row>
    <row r="768">
      <c r="A768" s="97"/>
      <c r="B768" s="97"/>
      <c r="C768" s="69"/>
      <c r="D768" s="97"/>
      <c r="E768" s="69"/>
      <c r="F768" s="97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94"/>
      <c r="AB768" s="94"/>
      <c r="AC768" s="94"/>
      <c r="AD768" s="94"/>
      <c r="AE768" s="69"/>
      <c r="AF768" s="69"/>
      <c r="AG768" s="69"/>
      <c r="AH768" s="69"/>
    </row>
    <row r="769">
      <c r="A769" s="97"/>
      <c r="B769" s="97"/>
      <c r="C769" s="69"/>
      <c r="D769" s="97"/>
      <c r="E769" s="69"/>
      <c r="F769" s="97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94"/>
      <c r="AB769" s="94"/>
      <c r="AC769" s="94"/>
      <c r="AD769" s="94"/>
      <c r="AE769" s="69"/>
      <c r="AF769" s="69"/>
      <c r="AG769" s="69"/>
      <c r="AH769" s="69"/>
    </row>
    <row r="770">
      <c r="A770" s="97"/>
      <c r="B770" s="97"/>
      <c r="C770" s="69"/>
      <c r="D770" s="97"/>
      <c r="E770" s="69"/>
      <c r="F770" s="97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94"/>
      <c r="AB770" s="94"/>
      <c r="AC770" s="94"/>
      <c r="AD770" s="94"/>
      <c r="AE770" s="69"/>
      <c r="AF770" s="69"/>
      <c r="AG770" s="69"/>
      <c r="AH770" s="69"/>
    </row>
    <row r="771">
      <c r="A771" s="97"/>
      <c r="B771" s="97"/>
      <c r="C771" s="69"/>
      <c r="D771" s="97"/>
      <c r="E771" s="69"/>
      <c r="F771" s="97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94"/>
      <c r="AB771" s="94"/>
      <c r="AC771" s="94"/>
      <c r="AD771" s="94"/>
      <c r="AE771" s="69"/>
      <c r="AF771" s="69"/>
      <c r="AG771" s="69"/>
      <c r="AH771" s="69"/>
    </row>
    <row r="772">
      <c r="A772" s="97"/>
      <c r="B772" s="97"/>
      <c r="C772" s="69"/>
      <c r="D772" s="97"/>
      <c r="E772" s="69"/>
      <c r="F772" s="97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94"/>
      <c r="AB772" s="94"/>
      <c r="AC772" s="94"/>
      <c r="AD772" s="94"/>
      <c r="AE772" s="69"/>
      <c r="AF772" s="69"/>
      <c r="AG772" s="69"/>
      <c r="AH772" s="69"/>
    </row>
    <row r="773">
      <c r="A773" s="97"/>
      <c r="B773" s="97"/>
      <c r="C773" s="69"/>
      <c r="D773" s="97"/>
      <c r="E773" s="69"/>
      <c r="F773" s="97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94"/>
      <c r="AB773" s="94"/>
      <c r="AC773" s="94"/>
      <c r="AD773" s="94"/>
      <c r="AE773" s="69"/>
      <c r="AF773" s="69"/>
      <c r="AG773" s="69"/>
      <c r="AH773" s="69"/>
    </row>
    <row r="774">
      <c r="A774" s="97"/>
      <c r="B774" s="97"/>
      <c r="C774" s="69"/>
      <c r="D774" s="97"/>
      <c r="E774" s="69"/>
      <c r="F774" s="97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94"/>
      <c r="AB774" s="94"/>
      <c r="AC774" s="94"/>
      <c r="AD774" s="94"/>
      <c r="AE774" s="69"/>
      <c r="AF774" s="69"/>
      <c r="AG774" s="69"/>
      <c r="AH774" s="69"/>
    </row>
    <row r="775">
      <c r="A775" s="97"/>
      <c r="B775" s="97"/>
      <c r="C775" s="69"/>
      <c r="D775" s="97"/>
      <c r="E775" s="69"/>
      <c r="F775" s="97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94"/>
      <c r="AB775" s="94"/>
      <c r="AC775" s="94"/>
      <c r="AD775" s="94"/>
      <c r="AE775" s="69"/>
      <c r="AF775" s="69"/>
      <c r="AG775" s="69"/>
      <c r="AH775" s="69"/>
    </row>
    <row r="776">
      <c r="A776" s="97"/>
      <c r="B776" s="97"/>
      <c r="C776" s="69"/>
      <c r="D776" s="97"/>
      <c r="E776" s="69"/>
      <c r="F776" s="97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94"/>
      <c r="AB776" s="94"/>
      <c r="AC776" s="94"/>
      <c r="AD776" s="94"/>
      <c r="AE776" s="69"/>
      <c r="AF776" s="69"/>
      <c r="AG776" s="69"/>
      <c r="AH776" s="69"/>
    </row>
    <row r="777">
      <c r="A777" s="97"/>
      <c r="B777" s="97"/>
      <c r="C777" s="69"/>
      <c r="D777" s="97"/>
      <c r="E777" s="69"/>
      <c r="F777" s="97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94"/>
      <c r="AB777" s="94"/>
      <c r="AC777" s="94"/>
      <c r="AD777" s="94"/>
      <c r="AE777" s="69"/>
      <c r="AF777" s="69"/>
      <c r="AG777" s="69"/>
      <c r="AH777" s="69"/>
    </row>
    <row r="778">
      <c r="A778" s="97"/>
      <c r="B778" s="97"/>
      <c r="C778" s="69"/>
      <c r="D778" s="97"/>
      <c r="E778" s="69"/>
      <c r="F778" s="97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94"/>
      <c r="AB778" s="94"/>
      <c r="AC778" s="94"/>
      <c r="AD778" s="94"/>
      <c r="AE778" s="69"/>
      <c r="AF778" s="69"/>
      <c r="AG778" s="69"/>
      <c r="AH778" s="69"/>
    </row>
    <row r="779">
      <c r="A779" s="97"/>
      <c r="B779" s="97"/>
      <c r="C779" s="69"/>
      <c r="D779" s="97"/>
      <c r="E779" s="69"/>
      <c r="F779" s="97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94"/>
      <c r="AB779" s="94"/>
      <c r="AC779" s="94"/>
      <c r="AD779" s="94"/>
      <c r="AE779" s="69"/>
      <c r="AF779" s="69"/>
      <c r="AG779" s="69"/>
      <c r="AH779" s="69"/>
    </row>
    <row r="780">
      <c r="A780" s="97"/>
      <c r="B780" s="97"/>
      <c r="C780" s="69"/>
      <c r="D780" s="97"/>
      <c r="E780" s="69"/>
      <c r="F780" s="97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94"/>
      <c r="AB780" s="94"/>
      <c r="AC780" s="94"/>
      <c r="AD780" s="94"/>
      <c r="AE780" s="69"/>
      <c r="AF780" s="69"/>
      <c r="AG780" s="69"/>
      <c r="AH780" s="69"/>
    </row>
    <row r="781">
      <c r="A781" s="97"/>
      <c r="B781" s="97"/>
      <c r="C781" s="69"/>
      <c r="D781" s="97"/>
      <c r="E781" s="69"/>
      <c r="F781" s="97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94"/>
      <c r="AB781" s="94"/>
      <c r="AC781" s="94"/>
      <c r="AD781" s="94"/>
      <c r="AE781" s="69"/>
      <c r="AF781" s="69"/>
      <c r="AG781" s="69"/>
      <c r="AH781" s="69"/>
    </row>
    <row r="782">
      <c r="A782" s="97"/>
      <c r="B782" s="97"/>
      <c r="C782" s="69"/>
      <c r="D782" s="97"/>
      <c r="E782" s="69"/>
      <c r="F782" s="97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94"/>
      <c r="AB782" s="94"/>
      <c r="AC782" s="94"/>
      <c r="AD782" s="94"/>
      <c r="AE782" s="69"/>
      <c r="AF782" s="69"/>
      <c r="AG782" s="69"/>
      <c r="AH782" s="69"/>
    </row>
    <row r="783">
      <c r="A783" s="97"/>
      <c r="B783" s="97"/>
      <c r="C783" s="69"/>
      <c r="D783" s="97"/>
      <c r="E783" s="69"/>
      <c r="F783" s="97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94"/>
      <c r="AB783" s="94"/>
      <c r="AC783" s="94"/>
      <c r="AD783" s="94"/>
      <c r="AE783" s="69"/>
      <c r="AF783" s="69"/>
      <c r="AG783" s="69"/>
      <c r="AH783" s="69"/>
    </row>
    <row r="784">
      <c r="A784" s="97"/>
      <c r="B784" s="97"/>
      <c r="C784" s="69"/>
      <c r="D784" s="97"/>
      <c r="E784" s="69"/>
      <c r="F784" s="97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94"/>
      <c r="AB784" s="94"/>
      <c r="AC784" s="94"/>
      <c r="AD784" s="94"/>
      <c r="AE784" s="69"/>
      <c r="AF784" s="69"/>
      <c r="AG784" s="69"/>
      <c r="AH784" s="69"/>
    </row>
    <row r="785">
      <c r="A785" s="97"/>
      <c r="B785" s="97"/>
      <c r="C785" s="69"/>
      <c r="D785" s="97"/>
      <c r="E785" s="69"/>
      <c r="F785" s="97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94"/>
      <c r="AB785" s="94"/>
      <c r="AC785" s="94"/>
      <c r="AD785" s="94"/>
      <c r="AE785" s="69"/>
      <c r="AF785" s="69"/>
      <c r="AG785" s="69"/>
      <c r="AH785" s="69"/>
    </row>
    <row r="786">
      <c r="A786" s="97"/>
      <c r="B786" s="97"/>
      <c r="C786" s="69"/>
      <c r="D786" s="97"/>
      <c r="E786" s="69"/>
      <c r="F786" s="97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94"/>
      <c r="AB786" s="94"/>
      <c r="AC786" s="94"/>
      <c r="AD786" s="94"/>
      <c r="AE786" s="69"/>
      <c r="AF786" s="69"/>
      <c r="AG786" s="69"/>
      <c r="AH786" s="69"/>
    </row>
    <row r="787">
      <c r="A787" s="97"/>
      <c r="B787" s="97"/>
      <c r="C787" s="69"/>
      <c r="D787" s="97"/>
      <c r="E787" s="69"/>
      <c r="F787" s="97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94"/>
      <c r="AB787" s="94"/>
      <c r="AC787" s="94"/>
      <c r="AD787" s="94"/>
      <c r="AE787" s="69"/>
      <c r="AF787" s="69"/>
      <c r="AG787" s="69"/>
      <c r="AH787" s="69"/>
    </row>
    <row r="788">
      <c r="A788" s="97"/>
      <c r="B788" s="97"/>
      <c r="C788" s="69"/>
      <c r="D788" s="97"/>
      <c r="E788" s="69"/>
      <c r="F788" s="97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94"/>
      <c r="AB788" s="94"/>
      <c r="AC788" s="94"/>
      <c r="AD788" s="94"/>
      <c r="AE788" s="69"/>
      <c r="AF788" s="69"/>
      <c r="AG788" s="69"/>
      <c r="AH788" s="69"/>
    </row>
    <row r="789">
      <c r="A789" s="97"/>
      <c r="B789" s="97"/>
      <c r="C789" s="69"/>
      <c r="D789" s="97"/>
      <c r="E789" s="69"/>
      <c r="F789" s="97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94"/>
      <c r="AB789" s="94"/>
      <c r="AC789" s="94"/>
      <c r="AD789" s="94"/>
      <c r="AE789" s="69"/>
      <c r="AF789" s="69"/>
      <c r="AG789" s="69"/>
      <c r="AH789" s="69"/>
    </row>
    <row r="790">
      <c r="A790" s="97"/>
      <c r="B790" s="97"/>
      <c r="C790" s="69"/>
      <c r="D790" s="97"/>
      <c r="E790" s="69"/>
      <c r="F790" s="97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94"/>
      <c r="AB790" s="94"/>
      <c r="AC790" s="94"/>
      <c r="AD790" s="94"/>
      <c r="AE790" s="69"/>
      <c r="AF790" s="69"/>
      <c r="AG790" s="69"/>
      <c r="AH790" s="69"/>
    </row>
    <row r="791">
      <c r="A791" s="97"/>
      <c r="B791" s="97"/>
      <c r="C791" s="69"/>
      <c r="D791" s="97"/>
      <c r="E791" s="69"/>
      <c r="F791" s="97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94"/>
      <c r="AB791" s="94"/>
      <c r="AC791" s="94"/>
      <c r="AD791" s="94"/>
      <c r="AE791" s="69"/>
      <c r="AF791" s="69"/>
      <c r="AG791" s="69"/>
      <c r="AH791" s="69"/>
    </row>
    <row r="792">
      <c r="A792" s="97"/>
      <c r="B792" s="97"/>
      <c r="C792" s="69"/>
      <c r="D792" s="97"/>
      <c r="E792" s="69"/>
      <c r="F792" s="97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94"/>
      <c r="AB792" s="94"/>
      <c r="AC792" s="94"/>
      <c r="AD792" s="94"/>
      <c r="AE792" s="69"/>
      <c r="AF792" s="69"/>
      <c r="AG792" s="69"/>
      <c r="AH792" s="69"/>
    </row>
    <row r="793">
      <c r="A793" s="97"/>
      <c r="B793" s="97"/>
      <c r="C793" s="69"/>
      <c r="D793" s="97"/>
      <c r="E793" s="69"/>
      <c r="F793" s="97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94"/>
      <c r="AB793" s="94"/>
      <c r="AC793" s="94"/>
      <c r="AD793" s="94"/>
      <c r="AE793" s="69"/>
      <c r="AF793" s="69"/>
      <c r="AG793" s="69"/>
      <c r="AH793" s="69"/>
    </row>
    <row r="794">
      <c r="A794" s="97"/>
      <c r="B794" s="97"/>
      <c r="C794" s="69"/>
      <c r="D794" s="97"/>
      <c r="E794" s="69"/>
      <c r="F794" s="97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94"/>
      <c r="AB794" s="94"/>
      <c r="AC794" s="94"/>
      <c r="AD794" s="94"/>
      <c r="AE794" s="69"/>
      <c r="AF794" s="69"/>
      <c r="AG794" s="69"/>
      <c r="AH794" s="69"/>
    </row>
    <row r="795">
      <c r="A795" s="97"/>
      <c r="B795" s="97"/>
      <c r="C795" s="69"/>
      <c r="D795" s="97"/>
      <c r="E795" s="69"/>
      <c r="F795" s="97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94"/>
      <c r="AB795" s="94"/>
      <c r="AC795" s="94"/>
      <c r="AD795" s="94"/>
      <c r="AE795" s="69"/>
      <c r="AF795" s="69"/>
      <c r="AG795" s="69"/>
      <c r="AH795" s="69"/>
    </row>
    <row r="796">
      <c r="A796" s="97"/>
      <c r="B796" s="97"/>
      <c r="C796" s="69"/>
      <c r="D796" s="97"/>
      <c r="E796" s="69"/>
      <c r="F796" s="97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94"/>
      <c r="AB796" s="94"/>
      <c r="AC796" s="94"/>
      <c r="AD796" s="94"/>
      <c r="AE796" s="69"/>
      <c r="AF796" s="69"/>
      <c r="AG796" s="69"/>
      <c r="AH796" s="69"/>
    </row>
    <row r="797">
      <c r="A797" s="97"/>
      <c r="B797" s="97"/>
      <c r="C797" s="69"/>
      <c r="D797" s="97"/>
      <c r="E797" s="69"/>
      <c r="F797" s="97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94"/>
      <c r="AB797" s="94"/>
      <c r="AC797" s="94"/>
      <c r="AD797" s="94"/>
      <c r="AE797" s="69"/>
      <c r="AF797" s="69"/>
      <c r="AG797" s="69"/>
      <c r="AH797" s="69"/>
    </row>
    <row r="798">
      <c r="A798" s="97"/>
      <c r="B798" s="97"/>
      <c r="C798" s="69"/>
      <c r="D798" s="97"/>
      <c r="E798" s="69"/>
      <c r="F798" s="97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94"/>
      <c r="AB798" s="94"/>
      <c r="AC798" s="94"/>
      <c r="AD798" s="94"/>
      <c r="AE798" s="69"/>
      <c r="AF798" s="69"/>
      <c r="AG798" s="69"/>
      <c r="AH798" s="69"/>
    </row>
    <row r="799">
      <c r="A799" s="97"/>
      <c r="B799" s="97"/>
      <c r="C799" s="69"/>
      <c r="D799" s="97"/>
      <c r="E799" s="69"/>
      <c r="F799" s="97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94"/>
      <c r="AB799" s="94"/>
      <c r="AC799" s="94"/>
      <c r="AD799" s="94"/>
      <c r="AE799" s="69"/>
      <c r="AF799" s="69"/>
      <c r="AG799" s="69"/>
      <c r="AH799" s="69"/>
    </row>
    <row r="800">
      <c r="A800" s="97"/>
      <c r="B800" s="97"/>
      <c r="C800" s="69"/>
      <c r="D800" s="97"/>
      <c r="E800" s="69"/>
      <c r="F800" s="97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94"/>
      <c r="AB800" s="94"/>
      <c r="AC800" s="94"/>
      <c r="AD800" s="94"/>
      <c r="AE800" s="69"/>
      <c r="AF800" s="69"/>
      <c r="AG800" s="69"/>
      <c r="AH800" s="69"/>
    </row>
    <row r="801">
      <c r="A801" s="97"/>
      <c r="B801" s="97"/>
      <c r="C801" s="69"/>
      <c r="D801" s="97"/>
      <c r="E801" s="69"/>
      <c r="F801" s="97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94"/>
      <c r="AB801" s="94"/>
      <c r="AC801" s="94"/>
      <c r="AD801" s="94"/>
      <c r="AE801" s="69"/>
      <c r="AF801" s="69"/>
      <c r="AG801" s="69"/>
      <c r="AH801" s="69"/>
    </row>
    <row r="802">
      <c r="A802" s="97"/>
      <c r="B802" s="97"/>
      <c r="C802" s="69"/>
      <c r="D802" s="97"/>
      <c r="E802" s="69"/>
      <c r="F802" s="97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94"/>
      <c r="AB802" s="94"/>
      <c r="AC802" s="94"/>
      <c r="AD802" s="94"/>
      <c r="AE802" s="69"/>
      <c r="AF802" s="69"/>
      <c r="AG802" s="69"/>
      <c r="AH802" s="69"/>
    </row>
    <row r="803">
      <c r="A803" s="97"/>
      <c r="B803" s="97"/>
      <c r="C803" s="69"/>
      <c r="D803" s="97"/>
      <c r="E803" s="69"/>
      <c r="F803" s="97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94"/>
      <c r="AB803" s="94"/>
      <c r="AC803" s="94"/>
      <c r="AD803" s="94"/>
      <c r="AE803" s="69"/>
      <c r="AF803" s="69"/>
      <c r="AG803" s="69"/>
      <c r="AH803" s="69"/>
    </row>
    <row r="804">
      <c r="A804" s="97"/>
      <c r="B804" s="97"/>
      <c r="C804" s="69"/>
      <c r="D804" s="97"/>
      <c r="E804" s="69"/>
      <c r="F804" s="97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94"/>
      <c r="AB804" s="94"/>
      <c r="AC804" s="94"/>
      <c r="AD804" s="94"/>
      <c r="AE804" s="69"/>
      <c r="AF804" s="69"/>
      <c r="AG804" s="69"/>
      <c r="AH804" s="69"/>
    </row>
    <row r="805">
      <c r="A805" s="97"/>
      <c r="B805" s="97"/>
      <c r="C805" s="69"/>
      <c r="D805" s="97"/>
      <c r="E805" s="69"/>
      <c r="F805" s="97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94"/>
      <c r="AB805" s="94"/>
      <c r="AC805" s="94"/>
      <c r="AD805" s="94"/>
      <c r="AE805" s="69"/>
      <c r="AF805" s="69"/>
      <c r="AG805" s="69"/>
      <c r="AH805" s="69"/>
    </row>
    <row r="806">
      <c r="A806" s="97"/>
      <c r="B806" s="97"/>
      <c r="C806" s="69"/>
      <c r="D806" s="97"/>
      <c r="E806" s="69"/>
      <c r="F806" s="97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94"/>
      <c r="AB806" s="94"/>
      <c r="AC806" s="94"/>
      <c r="AD806" s="94"/>
      <c r="AE806" s="69"/>
      <c r="AF806" s="69"/>
      <c r="AG806" s="69"/>
      <c r="AH806" s="69"/>
    </row>
    <row r="807">
      <c r="A807" s="97"/>
      <c r="B807" s="97"/>
      <c r="C807" s="69"/>
      <c r="D807" s="97"/>
      <c r="E807" s="69"/>
      <c r="F807" s="97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94"/>
      <c r="AB807" s="94"/>
      <c r="AC807" s="94"/>
      <c r="AD807" s="94"/>
      <c r="AE807" s="69"/>
      <c r="AF807" s="69"/>
      <c r="AG807" s="69"/>
      <c r="AH807" s="69"/>
    </row>
    <row r="808">
      <c r="A808" s="97"/>
      <c r="B808" s="97"/>
      <c r="C808" s="69"/>
      <c r="D808" s="97"/>
      <c r="E808" s="69"/>
      <c r="F808" s="97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94"/>
      <c r="AB808" s="94"/>
      <c r="AC808" s="94"/>
      <c r="AD808" s="94"/>
      <c r="AE808" s="69"/>
      <c r="AF808" s="69"/>
      <c r="AG808" s="69"/>
      <c r="AH808" s="69"/>
    </row>
    <row r="809">
      <c r="A809" s="100"/>
      <c r="B809" s="100"/>
      <c r="C809" s="69"/>
      <c r="D809" s="100"/>
      <c r="E809" s="69"/>
      <c r="F809" s="100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94"/>
      <c r="AB809" s="94"/>
      <c r="AC809" s="94"/>
      <c r="AD809" s="94"/>
      <c r="AE809" s="69"/>
      <c r="AF809" s="69"/>
      <c r="AG809" s="69"/>
      <c r="AH809" s="69"/>
    </row>
    <row r="810">
      <c r="A810" s="100"/>
      <c r="B810" s="100"/>
      <c r="C810" s="69"/>
      <c r="D810" s="101"/>
      <c r="E810" s="69"/>
      <c r="F810" s="100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94"/>
      <c r="AB810" s="94"/>
      <c r="AC810" s="94"/>
      <c r="AD810" s="94"/>
      <c r="AE810" s="69"/>
      <c r="AF810" s="69"/>
      <c r="AG810" s="69"/>
      <c r="AH810" s="69"/>
    </row>
    <row r="811">
      <c r="A811" s="100"/>
      <c r="B811" s="100"/>
      <c r="C811" s="69"/>
      <c r="D811" s="101"/>
      <c r="E811" s="69"/>
      <c r="F811" s="100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94"/>
      <c r="AB811" s="94"/>
      <c r="AC811" s="94"/>
      <c r="AD811" s="94"/>
      <c r="AE811" s="69"/>
      <c r="AF811" s="69"/>
      <c r="AG811" s="69"/>
      <c r="AH811" s="69"/>
    </row>
    <row r="812">
      <c r="A812" s="100"/>
      <c r="B812" s="100"/>
      <c r="C812" s="69"/>
      <c r="D812" s="101"/>
      <c r="E812" s="69"/>
      <c r="F812" s="100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94"/>
      <c r="AB812" s="94"/>
      <c r="AC812" s="94"/>
      <c r="AD812" s="94"/>
      <c r="AE812" s="69"/>
      <c r="AF812" s="69"/>
      <c r="AG812" s="69"/>
      <c r="AH812" s="69"/>
    </row>
    <row r="813">
      <c r="A813" s="100"/>
      <c r="B813" s="100"/>
      <c r="C813" s="69"/>
      <c r="D813" s="102"/>
      <c r="E813" s="69"/>
      <c r="F813" s="100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94"/>
      <c r="AB813" s="94"/>
      <c r="AC813" s="94"/>
      <c r="AD813" s="94"/>
      <c r="AE813" s="69"/>
      <c r="AF813" s="69"/>
      <c r="AG813" s="69"/>
      <c r="AH813" s="69"/>
    </row>
    <row r="814">
      <c r="A814" s="100"/>
      <c r="B814" s="100"/>
      <c r="C814" s="69"/>
      <c r="D814" s="102"/>
      <c r="E814" s="69"/>
      <c r="F814" s="100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94"/>
      <c r="AB814" s="94"/>
      <c r="AC814" s="94"/>
      <c r="AD814" s="94"/>
      <c r="AE814" s="69"/>
      <c r="AF814" s="69"/>
      <c r="AG814" s="69"/>
      <c r="AH814" s="69"/>
    </row>
    <row r="815">
      <c r="A815" s="100"/>
      <c r="B815" s="100"/>
      <c r="C815" s="69"/>
      <c r="D815" s="100"/>
      <c r="E815" s="69"/>
      <c r="F815" s="100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94"/>
      <c r="AB815" s="94"/>
      <c r="AC815" s="94"/>
      <c r="AD815" s="94"/>
      <c r="AE815" s="69"/>
      <c r="AF815" s="69"/>
      <c r="AG815" s="69"/>
      <c r="AH815" s="69"/>
    </row>
    <row r="816">
      <c r="A816" s="100"/>
      <c r="B816" s="100"/>
      <c r="C816" s="69"/>
      <c r="D816" s="100"/>
      <c r="E816" s="69"/>
      <c r="F816" s="100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94"/>
      <c r="AB816" s="94"/>
      <c r="AC816" s="94"/>
      <c r="AD816" s="94"/>
      <c r="AE816" s="69"/>
      <c r="AF816" s="69"/>
      <c r="AG816" s="69"/>
      <c r="AH816" s="69"/>
    </row>
    <row r="817">
      <c r="A817" s="100"/>
      <c r="B817" s="100"/>
      <c r="C817" s="69"/>
      <c r="D817" s="100"/>
      <c r="E817" s="69"/>
      <c r="F817" s="100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94"/>
      <c r="AB817" s="94"/>
      <c r="AC817" s="94"/>
      <c r="AD817" s="94"/>
      <c r="AE817" s="69"/>
      <c r="AF817" s="69"/>
      <c r="AG817" s="69"/>
      <c r="AH817" s="69"/>
    </row>
    <row r="818">
      <c r="A818" s="100"/>
      <c r="B818" s="100"/>
      <c r="C818" s="69"/>
      <c r="D818" s="100"/>
      <c r="E818" s="69"/>
      <c r="F818" s="100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94"/>
      <c r="AB818" s="94"/>
      <c r="AC818" s="94"/>
      <c r="AD818" s="94"/>
      <c r="AE818" s="69"/>
      <c r="AF818" s="69"/>
      <c r="AG818" s="69"/>
      <c r="AH818" s="69"/>
    </row>
    <row r="819">
      <c r="A819" s="100"/>
      <c r="B819" s="100"/>
      <c r="C819" s="69"/>
      <c r="D819" s="100"/>
      <c r="E819" s="69"/>
      <c r="F819" s="100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94"/>
      <c r="AB819" s="94"/>
      <c r="AC819" s="94"/>
      <c r="AD819" s="94"/>
      <c r="AE819" s="69"/>
      <c r="AF819" s="69"/>
      <c r="AG819" s="69"/>
      <c r="AH819" s="69"/>
    </row>
    <row r="820">
      <c r="A820" s="100"/>
      <c r="B820" s="100"/>
      <c r="C820" s="69"/>
      <c r="D820" s="100"/>
      <c r="E820" s="69"/>
      <c r="F820" s="100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94"/>
      <c r="AB820" s="94"/>
      <c r="AC820" s="94"/>
      <c r="AD820" s="94"/>
      <c r="AE820" s="69"/>
      <c r="AF820" s="69"/>
      <c r="AG820" s="69"/>
      <c r="AH820" s="69"/>
    </row>
    <row r="821">
      <c r="A821" s="100"/>
      <c r="B821" s="100"/>
      <c r="C821" s="69"/>
      <c r="D821" s="100"/>
      <c r="E821" s="69"/>
      <c r="F821" s="100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94"/>
      <c r="AB821" s="94"/>
      <c r="AC821" s="94"/>
      <c r="AD821" s="94"/>
      <c r="AE821" s="69"/>
      <c r="AF821" s="69"/>
      <c r="AG821" s="69"/>
      <c r="AH821" s="69"/>
    </row>
    <row r="822">
      <c r="A822" s="100"/>
      <c r="B822" s="100"/>
      <c r="C822" s="69"/>
      <c r="D822" s="100"/>
      <c r="E822" s="69"/>
      <c r="F822" s="100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94"/>
      <c r="AB822" s="94"/>
      <c r="AC822" s="94"/>
      <c r="AD822" s="94"/>
      <c r="AE822" s="69"/>
      <c r="AF822" s="69"/>
      <c r="AG822" s="69"/>
      <c r="AH822" s="69"/>
    </row>
    <row r="823">
      <c r="A823" s="100"/>
      <c r="B823" s="100"/>
      <c r="C823" s="69"/>
      <c r="D823" s="100"/>
      <c r="E823" s="69"/>
      <c r="F823" s="100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94"/>
      <c r="AB823" s="94"/>
      <c r="AC823" s="94"/>
      <c r="AD823" s="94"/>
      <c r="AE823" s="69"/>
      <c r="AF823" s="69"/>
      <c r="AG823" s="69"/>
      <c r="AH823" s="69"/>
    </row>
    <row r="824">
      <c r="A824" s="100"/>
      <c r="B824" s="100"/>
      <c r="C824" s="69"/>
      <c r="D824" s="100"/>
      <c r="E824" s="69"/>
      <c r="F824" s="100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94"/>
      <c r="AB824" s="94"/>
      <c r="AC824" s="94"/>
      <c r="AD824" s="94"/>
      <c r="AE824" s="69"/>
      <c r="AF824" s="69"/>
      <c r="AG824" s="69"/>
      <c r="AH824" s="69"/>
    </row>
    <row r="825">
      <c r="A825" s="95"/>
      <c r="B825" s="95"/>
      <c r="C825" s="69"/>
      <c r="D825" s="103"/>
      <c r="E825" s="69"/>
      <c r="F825" s="104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94"/>
      <c r="AB825" s="94"/>
      <c r="AC825" s="94"/>
      <c r="AD825" s="94"/>
      <c r="AE825" s="69"/>
      <c r="AF825" s="69"/>
      <c r="AG825" s="69"/>
      <c r="AH825" s="69"/>
    </row>
    <row r="826">
      <c r="A826" s="105"/>
      <c r="B826" s="105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94"/>
      <c r="AB826" s="94"/>
      <c r="AC826" s="94"/>
      <c r="AD826" s="94"/>
      <c r="AE826" s="69"/>
      <c r="AF826" s="69"/>
      <c r="AG826" s="69"/>
      <c r="AH826" s="69"/>
    </row>
    <row r="827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94"/>
      <c r="AB827" s="94"/>
      <c r="AC827" s="94"/>
      <c r="AD827" s="94"/>
      <c r="AE827" s="69"/>
      <c r="AF827" s="69"/>
      <c r="AG827" s="69"/>
      <c r="AH827" s="69"/>
    </row>
    <row r="828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94"/>
      <c r="AB828" s="94"/>
      <c r="AC828" s="94"/>
      <c r="AD828" s="94"/>
      <c r="AE828" s="69"/>
      <c r="AF828" s="69"/>
      <c r="AG828" s="69"/>
      <c r="AH828" s="69"/>
    </row>
    <row r="829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94"/>
      <c r="AB829" s="94"/>
      <c r="AC829" s="94"/>
      <c r="AD829" s="94"/>
      <c r="AE829" s="69"/>
      <c r="AF829" s="69"/>
      <c r="AG829" s="69"/>
      <c r="AH829" s="69"/>
    </row>
    <row r="830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94"/>
      <c r="AB830" s="94"/>
      <c r="AC830" s="94"/>
      <c r="AD830" s="94"/>
      <c r="AE830" s="69"/>
      <c r="AF830" s="69"/>
      <c r="AG830" s="69"/>
      <c r="AH830" s="69"/>
    </row>
    <row r="83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94"/>
      <c r="AB831" s="94"/>
      <c r="AC831" s="94"/>
      <c r="AD831" s="94"/>
      <c r="AE831" s="69"/>
      <c r="AF831" s="69"/>
      <c r="AG831" s="69"/>
      <c r="AH831" s="69"/>
    </row>
    <row r="832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94"/>
      <c r="AB832" s="94"/>
      <c r="AC832" s="94"/>
      <c r="AD832" s="94"/>
      <c r="AE832" s="69"/>
      <c r="AF832" s="69"/>
      <c r="AG832" s="69"/>
      <c r="AH832" s="69"/>
    </row>
    <row r="833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94"/>
      <c r="AB833" s="94"/>
      <c r="AC833" s="94"/>
      <c r="AD833" s="94"/>
      <c r="AE833" s="69"/>
      <c r="AF833" s="69"/>
      <c r="AG833" s="69"/>
      <c r="AH833" s="69"/>
    </row>
    <row r="834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94"/>
      <c r="AB834" s="94"/>
      <c r="AC834" s="94"/>
      <c r="AD834" s="94"/>
      <c r="AE834" s="69"/>
      <c r="AF834" s="69"/>
      <c r="AG834" s="69"/>
      <c r="AH834" s="69"/>
    </row>
    <row r="835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94"/>
      <c r="AB835" s="94"/>
      <c r="AC835" s="94"/>
      <c r="AD835" s="94"/>
      <c r="AE835" s="69"/>
      <c r="AF835" s="69"/>
      <c r="AG835" s="69"/>
      <c r="AH835" s="69"/>
    </row>
    <row r="836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94"/>
      <c r="AB836" s="94"/>
      <c r="AC836" s="94"/>
      <c r="AD836" s="94"/>
      <c r="AE836" s="69"/>
      <c r="AF836" s="69"/>
      <c r="AG836" s="69"/>
      <c r="AH836" s="69"/>
    </row>
    <row r="837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94"/>
      <c r="AB837" s="94"/>
      <c r="AC837" s="94"/>
      <c r="AD837" s="94"/>
      <c r="AE837" s="69"/>
      <c r="AF837" s="69"/>
      <c r="AG837" s="69"/>
      <c r="AH837" s="69"/>
    </row>
    <row r="838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94"/>
      <c r="AB838" s="94"/>
      <c r="AC838" s="94"/>
      <c r="AD838" s="94"/>
      <c r="AE838" s="69"/>
      <c r="AF838" s="69"/>
      <c r="AG838" s="69"/>
      <c r="AH838" s="69"/>
    </row>
    <row r="839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94"/>
      <c r="AB839" s="94"/>
      <c r="AC839" s="94"/>
      <c r="AD839" s="94"/>
      <c r="AE839" s="69"/>
      <c r="AF839" s="69"/>
      <c r="AG839" s="69"/>
      <c r="AH839" s="69"/>
    </row>
    <row r="840">
      <c r="A840" s="105"/>
      <c r="B840" s="105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94"/>
      <c r="AB840" s="94"/>
      <c r="AC840" s="94"/>
      <c r="AD840" s="94"/>
      <c r="AE840" s="69"/>
      <c r="AF840" s="69"/>
      <c r="AG840" s="69"/>
      <c r="AH840" s="69"/>
    </row>
    <row r="84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94"/>
      <c r="AB841" s="94"/>
      <c r="AC841" s="94"/>
      <c r="AD841" s="94"/>
      <c r="AE841" s="69"/>
      <c r="AF841" s="69"/>
      <c r="AG841" s="69"/>
      <c r="AH841" s="69"/>
    </row>
    <row r="842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94"/>
      <c r="AB842" s="94"/>
      <c r="AC842" s="94"/>
      <c r="AD842" s="94"/>
      <c r="AE842" s="69"/>
      <c r="AF842" s="69"/>
      <c r="AG842" s="69"/>
      <c r="AH842" s="69"/>
    </row>
    <row r="843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94"/>
      <c r="AB843" s="94"/>
      <c r="AC843" s="94"/>
      <c r="AD843" s="94"/>
      <c r="AE843" s="69"/>
      <c r="AF843" s="69"/>
      <c r="AG843" s="69"/>
      <c r="AH843" s="69"/>
    </row>
    <row r="844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94"/>
      <c r="AB844" s="94"/>
      <c r="AC844" s="94"/>
      <c r="AD844" s="94"/>
      <c r="AE844" s="69"/>
      <c r="AF844" s="69"/>
      <c r="AG844" s="69"/>
      <c r="AH844" s="69"/>
    </row>
    <row r="845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94"/>
      <c r="AB845" s="94"/>
      <c r="AC845" s="94"/>
      <c r="AD845" s="94"/>
      <c r="AE845" s="69"/>
      <c r="AF845" s="69"/>
      <c r="AG845" s="69"/>
      <c r="AH845" s="69"/>
    </row>
    <row r="846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94"/>
      <c r="AB846" s="94"/>
      <c r="AC846" s="94"/>
      <c r="AD846" s="94"/>
      <c r="AE846" s="69"/>
      <c r="AF846" s="69"/>
      <c r="AG846" s="69"/>
      <c r="AH846" s="69"/>
    </row>
    <row r="847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94"/>
      <c r="AB847" s="94"/>
      <c r="AC847" s="94"/>
      <c r="AD847" s="94"/>
      <c r="AE847" s="69"/>
      <c r="AF847" s="69"/>
      <c r="AG847" s="69"/>
      <c r="AH847" s="69"/>
    </row>
    <row r="848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94"/>
      <c r="AB848" s="94"/>
      <c r="AC848" s="94"/>
      <c r="AD848" s="94"/>
      <c r="AE848" s="69"/>
      <c r="AF848" s="69"/>
      <c r="AG848" s="69"/>
      <c r="AH848" s="69"/>
    </row>
    <row r="849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94"/>
      <c r="AB849" s="94"/>
      <c r="AC849" s="94"/>
      <c r="AD849" s="94"/>
      <c r="AE849" s="69"/>
      <c r="AF849" s="69"/>
      <c r="AG849" s="69"/>
      <c r="AH849" s="69"/>
    </row>
    <row r="850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94"/>
      <c r="AB850" s="94"/>
      <c r="AC850" s="94"/>
      <c r="AD850" s="94"/>
      <c r="AE850" s="69"/>
      <c r="AF850" s="69"/>
      <c r="AG850" s="69"/>
      <c r="AH850" s="69"/>
    </row>
    <row r="85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94"/>
      <c r="AB851" s="94"/>
      <c r="AC851" s="94"/>
      <c r="AD851" s="94"/>
      <c r="AE851" s="69"/>
      <c r="AF851" s="69"/>
      <c r="AG851" s="69"/>
      <c r="AH851" s="69"/>
    </row>
    <row r="852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94"/>
      <c r="AB852" s="94"/>
      <c r="AC852" s="94"/>
      <c r="AD852" s="94"/>
      <c r="AE852" s="69"/>
      <c r="AF852" s="69"/>
      <c r="AG852" s="69"/>
      <c r="AH852" s="69"/>
    </row>
    <row r="853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94"/>
      <c r="AB853" s="94"/>
      <c r="AC853" s="94"/>
      <c r="AD853" s="94"/>
      <c r="AE853" s="69"/>
      <c r="AF853" s="69"/>
      <c r="AG853" s="69"/>
      <c r="AH853" s="69"/>
    </row>
    <row r="854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94"/>
      <c r="AB854" s="94"/>
      <c r="AC854" s="94"/>
      <c r="AD854" s="94"/>
      <c r="AE854" s="69"/>
      <c r="AF854" s="69"/>
      <c r="AG854" s="69"/>
      <c r="AH854" s="69"/>
    </row>
    <row r="855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94"/>
      <c r="AB855" s="94"/>
      <c r="AC855" s="94"/>
      <c r="AD855" s="94"/>
      <c r="AE855" s="69"/>
      <c r="AF855" s="69"/>
      <c r="AG855" s="69"/>
      <c r="AH855" s="69"/>
    </row>
    <row r="856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94"/>
      <c r="AB856" s="94"/>
      <c r="AC856" s="94"/>
      <c r="AD856" s="94"/>
      <c r="AE856" s="69"/>
      <c r="AF856" s="69"/>
      <c r="AG856" s="69"/>
      <c r="AH856" s="69"/>
    </row>
    <row r="857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94"/>
      <c r="AB857" s="94"/>
      <c r="AC857" s="94"/>
      <c r="AD857" s="94"/>
      <c r="AE857" s="69"/>
      <c r="AF857" s="69"/>
      <c r="AG857" s="69"/>
      <c r="AH857" s="69"/>
    </row>
    <row r="858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94"/>
      <c r="AB858" s="94"/>
      <c r="AC858" s="94"/>
      <c r="AD858" s="94"/>
      <c r="AE858" s="69"/>
      <c r="AF858" s="69"/>
      <c r="AG858" s="69"/>
      <c r="AH858" s="69"/>
    </row>
    <row r="859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94"/>
      <c r="AB859" s="94"/>
      <c r="AC859" s="94"/>
      <c r="AD859" s="94"/>
      <c r="AE859" s="69"/>
      <c r="AF859" s="69"/>
      <c r="AG859" s="69"/>
      <c r="AH859" s="69"/>
    </row>
    <row r="860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94"/>
      <c r="AB860" s="94"/>
      <c r="AC860" s="94"/>
      <c r="AD860" s="94"/>
      <c r="AE860" s="69"/>
      <c r="AF860" s="69"/>
      <c r="AG860" s="69"/>
      <c r="AH860" s="69"/>
    </row>
    <row r="86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94"/>
      <c r="AB861" s="94"/>
      <c r="AC861" s="94"/>
      <c r="AD861" s="94"/>
      <c r="AE861" s="69"/>
      <c r="AF861" s="69"/>
      <c r="AG861" s="69"/>
      <c r="AH861" s="69"/>
    </row>
    <row r="862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94"/>
      <c r="AB862" s="94"/>
      <c r="AC862" s="94"/>
      <c r="AD862" s="94"/>
      <c r="AE862" s="69"/>
      <c r="AF862" s="69"/>
      <c r="AG862" s="69"/>
      <c r="AH862" s="69"/>
    </row>
    <row r="863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94"/>
      <c r="AB863" s="94"/>
      <c r="AC863" s="94"/>
      <c r="AD863" s="94"/>
      <c r="AE863" s="69"/>
      <c r="AF863" s="69"/>
      <c r="AG863" s="69"/>
      <c r="AH863" s="69"/>
    </row>
    <row r="864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94"/>
      <c r="AB864" s="94"/>
      <c r="AC864" s="94"/>
      <c r="AD864" s="94"/>
      <c r="AE864" s="69"/>
      <c r="AF864" s="69"/>
      <c r="AG864" s="69"/>
      <c r="AH864" s="69"/>
    </row>
    <row r="865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94"/>
      <c r="AB865" s="94"/>
      <c r="AC865" s="94"/>
      <c r="AD865" s="94"/>
      <c r="AE865" s="69"/>
      <c r="AF865" s="69"/>
      <c r="AG865" s="69"/>
      <c r="AH865" s="69"/>
    </row>
    <row r="866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94"/>
      <c r="AB866" s="94"/>
      <c r="AC866" s="94"/>
      <c r="AD866" s="94"/>
      <c r="AE866" s="69"/>
      <c r="AF866" s="69"/>
      <c r="AG866" s="69"/>
      <c r="AH866" s="69"/>
    </row>
    <row r="867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94"/>
      <c r="AB867" s="94"/>
      <c r="AC867" s="94"/>
      <c r="AD867" s="94"/>
      <c r="AE867" s="69"/>
      <c r="AF867" s="69"/>
      <c r="AG867" s="69"/>
      <c r="AH867" s="69"/>
    </row>
    <row r="868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94"/>
      <c r="AB868" s="94"/>
      <c r="AC868" s="94"/>
      <c r="AD868" s="94"/>
      <c r="AE868" s="69"/>
      <c r="AF868" s="69"/>
      <c r="AG868" s="69"/>
      <c r="AH868" s="69"/>
    </row>
    <row r="869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94"/>
      <c r="AB869" s="94"/>
      <c r="AC869" s="94"/>
      <c r="AD869" s="94"/>
      <c r="AE869" s="69"/>
      <c r="AF869" s="69"/>
      <c r="AG869" s="69"/>
      <c r="AH869" s="69"/>
    </row>
    <row r="870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94"/>
      <c r="AB870" s="94"/>
      <c r="AC870" s="94"/>
      <c r="AD870" s="94"/>
      <c r="AE870" s="69"/>
      <c r="AF870" s="69"/>
      <c r="AG870" s="69"/>
      <c r="AH870" s="69"/>
    </row>
    <row r="87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94"/>
      <c r="AB871" s="94"/>
      <c r="AC871" s="94"/>
      <c r="AD871" s="94"/>
      <c r="AE871" s="69"/>
      <c r="AF871" s="69"/>
      <c r="AG871" s="69"/>
      <c r="AH871" s="69"/>
    </row>
    <row r="872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94"/>
      <c r="AB872" s="94"/>
      <c r="AC872" s="94"/>
      <c r="AD872" s="94"/>
      <c r="AE872" s="69"/>
      <c r="AF872" s="69"/>
      <c r="AG872" s="69"/>
      <c r="AH872" s="69"/>
    </row>
    <row r="873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94"/>
      <c r="AB873" s="94"/>
      <c r="AC873" s="94"/>
      <c r="AD873" s="94"/>
      <c r="AE873" s="69"/>
      <c r="AF873" s="69"/>
      <c r="AG873" s="69"/>
      <c r="AH873" s="69"/>
    </row>
    <row r="874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94"/>
      <c r="AB874" s="94"/>
      <c r="AC874" s="94"/>
      <c r="AD874" s="94"/>
      <c r="AE874" s="69"/>
      <c r="AF874" s="69"/>
      <c r="AG874" s="69"/>
      <c r="AH874" s="69"/>
    </row>
    <row r="875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94"/>
      <c r="AB875" s="94"/>
      <c r="AC875" s="94"/>
      <c r="AD875" s="94"/>
      <c r="AE875" s="69"/>
      <c r="AF875" s="69"/>
      <c r="AG875" s="69"/>
      <c r="AH875" s="69"/>
    </row>
    <row r="876">
      <c r="A876" s="106"/>
      <c r="B876" s="106"/>
      <c r="C876" s="69"/>
      <c r="D876" s="106"/>
      <c r="E876" s="69"/>
      <c r="F876" s="106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94"/>
      <c r="AB876" s="94"/>
      <c r="AC876" s="94"/>
      <c r="AD876" s="94"/>
      <c r="AE876" s="69"/>
      <c r="AF876" s="69"/>
      <c r="AG876" s="69"/>
      <c r="AH876" s="69"/>
    </row>
    <row r="877">
      <c r="A877" s="106"/>
      <c r="B877" s="106"/>
      <c r="C877" s="69"/>
      <c r="D877" s="106"/>
      <c r="E877" s="69"/>
      <c r="F877" s="106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94"/>
      <c r="AB877" s="94"/>
      <c r="AC877" s="94"/>
      <c r="AD877" s="94"/>
      <c r="AE877" s="69"/>
      <c r="AF877" s="69"/>
      <c r="AG877" s="69"/>
      <c r="AH877" s="69"/>
    </row>
    <row r="878">
      <c r="A878" s="106"/>
      <c r="B878" s="106"/>
      <c r="C878" s="69"/>
      <c r="D878" s="107"/>
      <c r="E878" s="69"/>
      <c r="F878" s="106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94"/>
      <c r="AB878" s="94"/>
      <c r="AC878" s="94"/>
      <c r="AD878" s="94"/>
      <c r="AE878" s="69"/>
      <c r="AF878" s="69"/>
      <c r="AG878" s="69"/>
      <c r="AH878" s="69"/>
    </row>
    <row r="879">
      <c r="A879" s="106"/>
      <c r="B879" s="106"/>
      <c r="C879" s="69"/>
      <c r="D879" s="106"/>
      <c r="E879" s="69"/>
      <c r="F879" s="106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94"/>
      <c r="AB879" s="94"/>
      <c r="AC879" s="94"/>
      <c r="AD879" s="94"/>
      <c r="AE879" s="69"/>
      <c r="AF879" s="69"/>
      <c r="AG879" s="69"/>
      <c r="AH879" s="69"/>
    </row>
    <row r="880">
      <c r="A880" s="106"/>
      <c r="B880" s="106"/>
      <c r="C880" s="69"/>
      <c r="D880" s="107"/>
      <c r="E880" s="69"/>
      <c r="F880" s="106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94"/>
      <c r="AB880" s="94"/>
      <c r="AC880" s="94"/>
      <c r="AD880" s="94"/>
      <c r="AE880" s="69"/>
      <c r="AF880" s="69"/>
      <c r="AG880" s="69"/>
      <c r="AH880" s="69"/>
    </row>
    <row r="881">
      <c r="A881" s="106"/>
      <c r="B881" s="106"/>
      <c r="C881" s="69"/>
      <c r="D881" s="106"/>
      <c r="E881" s="69"/>
      <c r="F881" s="106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94"/>
      <c r="AB881" s="94"/>
      <c r="AC881" s="94"/>
      <c r="AD881" s="94"/>
      <c r="AE881" s="69"/>
      <c r="AF881" s="69"/>
      <c r="AG881" s="69"/>
      <c r="AH881" s="69"/>
    </row>
    <row r="882">
      <c r="A882" s="106"/>
      <c r="B882" s="106"/>
      <c r="C882" s="69"/>
      <c r="D882" s="106"/>
      <c r="E882" s="69"/>
      <c r="F882" s="106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94"/>
      <c r="AB882" s="94"/>
      <c r="AC882" s="94"/>
      <c r="AD882" s="94"/>
      <c r="AE882" s="69"/>
      <c r="AF882" s="69"/>
      <c r="AG882" s="69"/>
      <c r="AH882" s="69"/>
    </row>
    <row r="883">
      <c r="A883" s="106"/>
      <c r="B883" s="106"/>
      <c r="C883" s="69"/>
      <c r="D883" s="108"/>
      <c r="E883" s="69"/>
      <c r="F883" s="106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94"/>
      <c r="AB883" s="94"/>
      <c r="AC883" s="94"/>
      <c r="AD883" s="94"/>
      <c r="AE883" s="69"/>
      <c r="AF883" s="69"/>
      <c r="AG883" s="69"/>
      <c r="AH883" s="69"/>
    </row>
    <row r="884">
      <c r="A884" s="106"/>
      <c r="B884" s="106"/>
      <c r="C884" s="69"/>
      <c r="D884" s="106"/>
      <c r="E884" s="69"/>
      <c r="F884" s="106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94"/>
      <c r="AB884" s="94"/>
      <c r="AC884" s="94"/>
      <c r="AD884" s="94"/>
      <c r="AE884" s="69"/>
      <c r="AF884" s="69"/>
      <c r="AG884" s="69"/>
      <c r="AH884" s="69"/>
    </row>
    <row r="885">
      <c r="A885" s="106"/>
      <c r="B885" s="106"/>
      <c r="C885" s="69"/>
      <c r="D885" s="109"/>
      <c r="E885" s="69"/>
      <c r="F885" s="106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94"/>
      <c r="AB885" s="94"/>
      <c r="AC885" s="94"/>
      <c r="AD885" s="94"/>
      <c r="AE885" s="69"/>
      <c r="AF885" s="69"/>
      <c r="AG885" s="69"/>
      <c r="AH885" s="69"/>
    </row>
    <row r="886">
      <c r="A886" s="106"/>
      <c r="B886" s="106"/>
      <c r="C886" s="69"/>
      <c r="D886" s="108"/>
      <c r="E886" s="69"/>
      <c r="F886" s="106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94"/>
      <c r="AB886" s="94"/>
      <c r="AC886" s="94"/>
      <c r="AD886" s="94"/>
      <c r="AE886" s="69"/>
      <c r="AF886" s="69"/>
      <c r="AG886" s="69"/>
      <c r="AH886" s="69"/>
    </row>
    <row r="887">
      <c r="A887" s="106"/>
      <c r="B887" s="106"/>
      <c r="C887" s="69"/>
      <c r="D887" s="106"/>
      <c r="E887" s="69"/>
      <c r="F887" s="106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94"/>
      <c r="AB887" s="94"/>
      <c r="AC887" s="94"/>
      <c r="AD887" s="94"/>
      <c r="AE887" s="69"/>
      <c r="AF887" s="69"/>
      <c r="AG887" s="69"/>
      <c r="AH887" s="69"/>
    </row>
    <row r="888">
      <c r="A888" s="106"/>
      <c r="B888" s="106"/>
      <c r="C888" s="69"/>
      <c r="D888" s="106"/>
      <c r="E888" s="69"/>
      <c r="F888" s="106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94"/>
      <c r="AB888" s="94"/>
      <c r="AC888" s="94"/>
      <c r="AD888" s="94"/>
      <c r="AE888" s="69"/>
      <c r="AF888" s="69"/>
      <c r="AG888" s="69"/>
      <c r="AH888" s="69"/>
    </row>
    <row r="889">
      <c r="A889" s="106"/>
      <c r="B889" s="108"/>
      <c r="C889" s="69"/>
      <c r="D889" s="106"/>
      <c r="E889" s="69"/>
      <c r="F889" s="108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94"/>
      <c r="AB889" s="94"/>
      <c r="AC889" s="94"/>
      <c r="AD889" s="94"/>
      <c r="AE889" s="69"/>
      <c r="AF889" s="69"/>
      <c r="AG889" s="69"/>
      <c r="AH889" s="69"/>
    </row>
    <row r="890">
      <c r="A890" s="106"/>
      <c r="B890" s="106"/>
      <c r="C890" s="69"/>
      <c r="D890" s="106"/>
      <c r="E890" s="69"/>
      <c r="F890" s="106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94"/>
      <c r="AB890" s="94"/>
      <c r="AC890" s="94"/>
      <c r="AD890" s="94"/>
      <c r="AE890" s="69"/>
      <c r="AF890" s="69"/>
      <c r="AG890" s="69"/>
      <c r="AH890" s="69"/>
    </row>
    <row r="891">
      <c r="A891" s="106"/>
      <c r="B891" s="106"/>
      <c r="C891" s="69"/>
      <c r="D891" s="106"/>
      <c r="E891" s="69"/>
      <c r="F891" s="106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94"/>
      <c r="AB891" s="94"/>
      <c r="AC891" s="94"/>
      <c r="AD891" s="94"/>
      <c r="AE891" s="69"/>
      <c r="AF891" s="69"/>
      <c r="AG891" s="69"/>
      <c r="AH891" s="69"/>
    </row>
    <row r="892">
      <c r="A892" s="106"/>
      <c r="B892" s="106"/>
      <c r="C892" s="69"/>
      <c r="D892" s="110"/>
      <c r="E892" s="69"/>
      <c r="F892" s="106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94"/>
      <c r="AB892" s="94"/>
      <c r="AC892" s="94"/>
      <c r="AD892" s="94"/>
      <c r="AE892" s="69"/>
      <c r="AF892" s="69"/>
      <c r="AG892" s="69"/>
      <c r="AH892" s="69"/>
    </row>
    <row r="893">
      <c r="A893" s="106"/>
      <c r="B893" s="106"/>
      <c r="C893" s="69"/>
      <c r="D893" s="106"/>
      <c r="E893" s="69"/>
      <c r="F893" s="106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94"/>
      <c r="AB893" s="94"/>
      <c r="AC893" s="94"/>
      <c r="AD893" s="94"/>
      <c r="AE893" s="69"/>
      <c r="AF893" s="69"/>
      <c r="AG893" s="69"/>
      <c r="AH893" s="69"/>
    </row>
    <row r="894">
      <c r="A894" s="106"/>
      <c r="B894" s="106"/>
      <c r="C894" s="69"/>
      <c r="D894" s="108"/>
      <c r="E894" s="69"/>
      <c r="F894" s="106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94"/>
      <c r="AB894" s="94"/>
      <c r="AC894" s="94"/>
      <c r="AD894" s="94"/>
      <c r="AE894" s="69"/>
      <c r="AF894" s="69"/>
      <c r="AG894" s="69"/>
      <c r="AH894" s="69"/>
    </row>
    <row r="895">
      <c r="A895" s="106"/>
      <c r="B895" s="106"/>
      <c r="C895" s="69"/>
      <c r="D895" s="106"/>
      <c r="E895" s="69"/>
      <c r="F895" s="106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94"/>
      <c r="AB895" s="94"/>
      <c r="AC895" s="94"/>
      <c r="AD895" s="94"/>
      <c r="AE895" s="69"/>
      <c r="AF895" s="69"/>
      <c r="AG895" s="69"/>
      <c r="AH895" s="69"/>
    </row>
    <row r="896">
      <c r="A896" s="106"/>
      <c r="B896" s="106"/>
      <c r="C896" s="69"/>
      <c r="D896" s="106"/>
      <c r="E896" s="69"/>
      <c r="F896" s="106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94"/>
      <c r="AB896" s="94"/>
      <c r="AC896" s="94"/>
      <c r="AD896" s="94"/>
      <c r="AE896" s="69"/>
      <c r="AF896" s="69"/>
      <c r="AG896" s="69"/>
      <c r="AH896" s="69"/>
    </row>
    <row r="897">
      <c r="A897" s="106"/>
      <c r="B897" s="106"/>
      <c r="C897" s="69"/>
      <c r="D897" s="106"/>
      <c r="E897" s="69"/>
      <c r="F897" s="106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94"/>
      <c r="AB897" s="94"/>
      <c r="AC897" s="94"/>
      <c r="AD897" s="94"/>
      <c r="AE897" s="69"/>
      <c r="AF897" s="69"/>
      <c r="AG897" s="69"/>
      <c r="AH897" s="69"/>
    </row>
    <row r="898">
      <c r="A898" s="106"/>
      <c r="B898" s="106"/>
      <c r="C898" s="69"/>
      <c r="D898" s="106"/>
      <c r="E898" s="69"/>
      <c r="F898" s="106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94"/>
      <c r="AB898" s="94"/>
      <c r="AC898" s="94"/>
      <c r="AD898" s="94"/>
      <c r="AE898" s="69"/>
      <c r="AF898" s="69"/>
      <c r="AG898" s="69"/>
      <c r="AH898" s="69"/>
    </row>
    <row r="899">
      <c r="A899" s="106"/>
      <c r="B899" s="106"/>
      <c r="C899" s="69"/>
      <c r="D899" s="107"/>
      <c r="E899" s="69"/>
      <c r="F899" s="106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94"/>
      <c r="AB899" s="94"/>
      <c r="AC899" s="94"/>
      <c r="AD899" s="94"/>
      <c r="AE899" s="69"/>
      <c r="AF899" s="69"/>
      <c r="AG899" s="69"/>
      <c r="AH899" s="69"/>
    </row>
    <row r="900">
      <c r="A900" s="106"/>
      <c r="B900" s="106"/>
      <c r="C900" s="69"/>
      <c r="D900" s="106"/>
      <c r="E900" s="69"/>
      <c r="F900" s="106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94"/>
      <c r="AB900" s="94"/>
      <c r="AC900" s="94"/>
      <c r="AD900" s="94"/>
      <c r="AE900" s="69"/>
      <c r="AF900" s="69"/>
      <c r="AG900" s="69"/>
      <c r="AH900" s="69"/>
    </row>
    <row r="901">
      <c r="A901" s="106"/>
      <c r="B901" s="106"/>
      <c r="C901" s="69"/>
      <c r="D901" s="106"/>
      <c r="E901" s="69"/>
      <c r="F901" s="106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94"/>
      <c r="AB901" s="94"/>
      <c r="AC901" s="94"/>
      <c r="AD901" s="94"/>
      <c r="AE901" s="69"/>
      <c r="AF901" s="69"/>
      <c r="AG901" s="69"/>
      <c r="AH901" s="69"/>
    </row>
    <row r="902">
      <c r="A902" s="106"/>
      <c r="B902" s="106"/>
      <c r="C902" s="69"/>
      <c r="D902" s="106"/>
      <c r="E902" s="69"/>
      <c r="F902" s="106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94"/>
      <c r="AB902" s="94"/>
      <c r="AC902" s="94"/>
      <c r="AD902" s="94"/>
      <c r="AE902" s="69"/>
      <c r="AF902" s="69"/>
      <c r="AG902" s="69"/>
      <c r="AH902" s="69"/>
    </row>
    <row r="903">
      <c r="A903" s="106"/>
      <c r="B903" s="106"/>
      <c r="C903" s="69"/>
      <c r="D903" s="111"/>
      <c r="E903" s="69"/>
      <c r="F903" s="106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94"/>
      <c r="AB903" s="94"/>
      <c r="AC903" s="94"/>
      <c r="AD903" s="94"/>
      <c r="AE903" s="69"/>
      <c r="AF903" s="69"/>
      <c r="AG903" s="69"/>
      <c r="AH903" s="69"/>
    </row>
    <row r="904">
      <c r="A904" s="106"/>
      <c r="B904" s="106"/>
      <c r="C904" s="69"/>
      <c r="D904" s="106"/>
      <c r="E904" s="69"/>
      <c r="F904" s="106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94"/>
      <c r="AB904" s="94"/>
      <c r="AC904" s="94"/>
      <c r="AD904" s="94"/>
      <c r="AE904" s="69"/>
      <c r="AF904" s="69"/>
      <c r="AG904" s="69"/>
      <c r="AH904" s="69"/>
    </row>
    <row r="905">
      <c r="A905" s="106"/>
      <c r="B905" s="106"/>
      <c r="C905" s="69"/>
      <c r="D905" s="106"/>
      <c r="E905" s="69"/>
      <c r="F905" s="106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94"/>
      <c r="AB905" s="94"/>
      <c r="AC905" s="94"/>
      <c r="AD905" s="94"/>
      <c r="AE905" s="69"/>
      <c r="AF905" s="69"/>
      <c r="AG905" s="69"/>
      <c r="AH905" s="69"/>
    </row>
    <row r="906">
      <c r="A906" s="106"/>
      <c r="B906" s="106"/>
      <c r="C906" s="69"/>
      <c r="D906" s="106"/>
      <c r="E906" s="69"/>
      <c r="F906" s="106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94"/>
      <c r="AB906" s="94"/>
      <c r="AC906" s="94"/>
      <c r="AD906" s="94"/>
      <c r="AE906" s="69"/>
      <c r="AF906" s="69"/>
      <c r="AG906" s="69"/>
      <c r="AH906" s="69"/>
    </row>
    <row r="907">
      <c r="A907" s="106"/>
      <c r="B907" s="106"/>
      <c r="C907" s="69"/>
      <c r="D907" s="112"/>
      <c r="E907" s="69"/>
      <c r="F907" s="106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94"/>
      <c r="AB907" s="94"/>
      <c r="AC907" s="94"/>
      <c r="AD907" s="94"/>
      <c r="AE907" s="69"/>
      <c r="AF907" s="69"/>
      <c r="AG907" s="69"/>
      <c r="AH907" s="69"/>
    </row>
    <row r="908">
      <c r="A908" s="106"/>
      <c r="B908" s="106"/>
      <c r="C908" s="69"/>
      <c r="D908" s="106"/>
      <c r="E908" s="69"/>
      <c r="F908" s="106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94"/>
      <c r="AB908" s="94"/>
      <c r="AC908" s="94"/>
      <c r="AD908" s="94"/>
      <c r="AE908" s="69"/>
      <c r="AF908" s="69"/>
      <c r="AG908" s="69"/>
      <c r="AH908" s="69"/>
    </row>
    <row r="909">
      <c r="A909" s="106"/>
      <c r="B909" s="106"/>
      <c r="C909" s="69"/>
      <c r="D909" s="106"/>
      <c r="E909" s="69"/>
      <c r="F909" s="106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94"/>
      <c r="AB909" s="94"/>
      <c r="AC909" s="94"/>
      <c r="AD909" s="94"/>
      <c r="AE909" s="69"/>
      <c r="AF909" s="69"/>
      <c r="AG909" s="69"/>
      <c r="AH909" s="69"/>
    </row>
    <row r="910">
      <c r="A910" s="106"/>
      <c r="B910" s="106"/>
      <c r="C910" s="69"/>
      <c r="D910" s="113"/>
      <c r="E910" s="69"/>
      <c r="F910" s="106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94"/>
      <c r="AB910" s="94"/>
      <c r="AC910" s="94"/>
      <c r="AD910" s="94"/>
      <c r="AE910" s="69"/>
      <c r="AF910" s="69"/>
      <c r="AG910" s="69"/>
      <c r="AH910" s="69"/>
    </row>
    <row r="911">
      <c r="A911" s="106"/>
      <c r="B911" s="106"/>
      <c r="C911" s="69"/>
      <c r="D911" s="106"/>
      <c r="E911" s="69"/>
      <c r="F911" s="106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94"/>
      <c r="AB911" s="94"/>
      <c r="AC911" s="94"/>
      <c r="AD911" s="94"/>
      <c r="AE911" s="69"/>
      <c r="AF911" s="69"/>
      <c r="AG911" s="69"/>
      <c r="AH911" s="69"/>
    </row>
    <row r="912">
      <c r="A912" s="106"/>
      <c r="B912" s="106"/>
      <c r="C912" s="69"/>
      <c r="D912" s="110"/>
      <c r="E912" s="69"/>
      <c r="F912" s="106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94"/>
      <c r="AB912" s="94"/>
      <c r="AC912" s="94"/>
      <c r="AD912" s="94"/>
      <c r="AE912" s="69"/>
      <c r="AF912" s="69"/>
      <c r="AG912" s="69"/>
      <c r="AH912" s="69"/>
    </row>
    <row r="913">
      <c r="A913" s="106"/>
      <c r="B913" s="106"/>
      <c r="C913" s="69"/>
      <c r="D913" s="113"/>
      <c r="E913" s="69"/>
      <c r="F913" s="106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94"/>
      <c r="AB913" s="94"/>
      <c r="AC913" s="94"/>
      <c r="AD913" s="94"/>
      <c r="AE913" s="69"/>
      <c r="AF913" s="69"/>
      <c r="AG913" s="69"/>
      <c r="AH913" s="69"/>
    </row>
    <row r="914">
      <c r="A914" s="106"/>
      <c r="B914" s="106"/>
      <c r="C914" s="69"/>
      <c r="D914" s="106"/>
      <c r="E914" s="69"/>
      <c r="F914" s="106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94"/>
      <c r="AB914" s="94"/>
      <c r="AC914" s="94"/>
      <c r="AD914" s="94"/>
      <c r="AE914" s="69"/>
      <c r="AF914" s="69"/>
      <c r="AG914" s="69"/>
      <c r="AH914" s="69"/>
    </row>
    <row r="915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94"/>
      <c r="AB915" s="94"/>
      <c r="AC915" s="94"/>
      <c r="AD915" s="94"/>
      <c r="AE915" s="69"/>
      <c r="AF915" s="69"/>
      <c r="AG915" s="69"/>
      <c r="AH915" s="69"/>
    </row>
    <row r="916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94"/>
      <c r="AB916" s="94"/>
      <c r="AC916" s="94"/>
      <c r="AD916" s="94"/>
      <c r="AE916" s="69"/>
      <c r="AF916" s="69"/>
      <c r="AG916" s="69"/>
      <c r="AH916" s="69"/>
    </row>
    <row r="917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94"/>
      <c r="AB917" s="94"/>
      <c r="AC917" s="94"/>
      <c r="AD917" s="94"/>
      <c r="AE917" s="69"/>
      <c r="AF917" s="69"/>
      <c r="AG917" s="69"/>
      <c r="AH917" s="69"/>
    </row>
    <row r="918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94"/>
      <c r="AB918" s="94"/>
      <c r="AC918" s="94"/>
      <c r="AD918" s="94"/>
      <c r="AE918" s="69"/>
      <c r="AF918" s="69"/>
      <c r="AG918" s="69"/>
      <c r="AH918" s="69"/>
    </row>
    <row r="919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94"/>
      <c r="AB919" s="94"/>
      <c r="AC919" s="94"/>
      <c r="AD919" s="94"/>
      <c r="AE919" s="69"/>
      <c r="AF919" s="69"/>
      <c r="AG919" s="69"/>
      <c r="AH919" s="69"/>
    </row>
    <row r="920">
      <c r="A920" s="69"/>
      <c r="B920" s="69"/>
      <c r="C920" s="69"/>
      <c r="D920" s="69"/>
      <c r="E920" s="69"/>
      <c r="F920" s="105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94"/>
      <c r="AB920" s="94"/>
      <c r="AC920" s="94"/>
      <c r="AD920" s="94"/>
      <c r="AE920" s="69"/>
      <c r="AF920" s="69"/>
      <c r="AG920" s="69"/>
      <c r="AH920" s="69"/>
    </row>
    <row r="92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94"/>
      <c r="AB921" s="94"/>
      <c r="AC921" s="94"/>
      <c r="AD921" s="94"/>
      <c r="AE921" s="69"/>
      <c r="AF921" s="69"/>
      <c r="AG921" s="69"/>
      <c r="AH921" s="69"/>
    </row>
    <row r="922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94"/>
      <c r="AB922" s="94"/>
      <c r="AC922" s="94"/>
      <c r="AD922" s="94"/>
      <c r="AE922" s="69"/>
      <c r="AF922" s="69"/>
      <c r="AG922" s="69"/>
      <c r="AH922" s="69"/>
    </row>
    <row r="923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94"/>
      <c r="AB923" s="94"/>
      <c r="AC923" s="94"/>
      <c r="AD923" s="94"/>
      <c r="AE923" s="69"/>
      <c r="AF923" s="69"/>
      <c r="AG923" s="69"/>
      <c r="AH923" s="69"/>
    </row>
    <row r="924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94"/>
      <c r="AB924" s="94"/>
      <c r="AC924" s="94"/>
      <c r="AD924" s="94"/>
      <c r="AE924" s="69"/>
      <c r="AF924" s="69"/>
      <c r="AG924" s="69"/>
      <c r="AH924" s="69"/>
    </row>
    <row r="925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94"/>
      <c r="AB925" s="94"/>
      <c r="AC925" s="94"/>
      <c r="AD925" s="94"/>
      <c r="AE925" s="69"/>
      <c r="AF925" s="69"/>
      <c r="AG925" s="69"/>
      <c r="AH925" s="69"/>
    </row>
    <row r="926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94"/>
      <c r="AB926" s="94"/>
      <c r="AC926" s="94"/>
      <c r="AD926" s="94"/>
      <c r="AE926" s="69"/>
      <c r="AF926" s="69"/>
      <c r="AG926" s="69"/>
      <c r="AH926" s="69"/>
    </row>
    <row r="927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94"/>
      <c r="AB927" s="94"/>
      <c r="AC927" s="94"/>
      <c r="AD927" s="94"/>
      <c r="AE927" s="69"/>
      <c r="AF927" s="69"/>
      <c r="AG927" s="69"/>
      <c r="AH927" s="69"/>
    </row>
    <row r="928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94"/>
      <c r="AB928" s="94"/>
      <c r="AC928" s="94"/>
      <c r="AD928" s="94"/>
      <c r="AE928" s="69"/>
      <c r="AF928" s="69"/>
      <c r="AG928" s="69"/>
      <c r="AH928" s="69"/>
    </row>
    <row r="929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94"/>
      <c r="AB929" s="94"/>
      <c r="AC929" s="94"/>
      <c r="AD929" s="94"/>
      <c r="AE929" s="69"/>
      <c r="AF929" s="69"/>
      <c r="AG929" s="69"/>
      <c r="AH929" s="69"/>
    </row>
    <row r="930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94"/>
      <c r="AB930" s="94"/>
      <c r="AC930" s="94"/>
      <c r="AD930" s="94"/>
      <c r="AE930" s="69"/>
      <c r="AF930" s="69"/>
      <c r="AG930" s="69"/>
      <c r="AH930" s="69"/>
    </row>
    <row r="93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94"/>
      <c r="AB931" s="94"/>
      <c r="AC931" s="94"/>
      <c r="AD931" s="94"/>
      <c r="AE931" s="69"/>
      <c r="AF931" s="69"/>
      <c r="AG931" s="69"/>
      <c r="AH931" s="69"/>
    </row>
    <row r="932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94"/>
      <c r="AB932" s="94"/>
      <c r="AC932" s="94"/>
      <c r="AD932" s="94"/>
      <c r="AE932" s="69"/>
      <c r="AF932" s="69"/>
      <c r="AG932" s="69"/>
      <c r="AH932" s="69"/>
    </row>
    <row r="933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94"/>
      <c r="AB933" s="94"/>
      <c r="AC933" s="94"/>
      <c r="AD933" s="94"/>
      <c r="AE933" s="69"/>
      <c r="AF933" s="69"/>
      <c r="AG933" s="69"/>
      <c r="AH933" s="69"/>
    </row>
    <row r="934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94"/>
      <c r="AB934" s="94"/>
      <c r="AC934" s="94"/>
      <c r="AD934" s="94"/>
      <c r="AE934" s="69"/>
      <c r="AF934" s="69"/>
      <c r="AG934" s="69"/>
      <c r="AH934" s="69"/>
    </row>
    <row r="935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94"/>
      <c r="AB935" s="94"/>
      <c r="AC935" s="94"/>
      <c r="AD935" s="94"/>
      <c r="AE935" s="69"/>
      <c r="AF935" s="69"/>
      <c r="AG935" s="69"/>
      <c r="AH935" s="69"/>
    </row>
    <row r="936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94"/>
      <c r="AB936" s="94"/>
      <c r="AC936" s="94"/>
      <c r="AD936" s="94"/>
      <c r="AE936" s="69"/>
      <c r="AF936" s="69"/>
      <c r="AG936" s="69"/>
      <c r="AH936" s="69"/>
    </row>
    <row r="937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94"/>
      <c r="AB937" s="94"/>
      <c r="AC937" s="94"/>
      <c r="AD937" s="94"/>
      <c r="AE937" s="69"/>
      <c r="AF937" s="69"/>
      <c r="AG937" s="69"/>
      <c r="AH937" s="69"/>
    </row>
    <row r="938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94"/>
      <c r="AB938" s="94"/>
      <c r="AC938" s="94"/>
      <c r="AD938" s="94"/>
      <c r="AE938" s="69"/>
      <c r="AF938" s="69"/>
      <c r="AG938" s="69"/>
      <c r="AH938" s="69"/>
    </row>
    <row r="939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94"/>
      <c r="AB939" s="94"/>
      <c r="AC939" s="94"/>
      <c r="AD939" s="94"/>
      <c r="AE939" s="69"/>
      <c r="AF939" s="69"/>
      <c r="AG939" s="69"/>
      <c r="AH939" s="69"/>
    </row>
    <row r="940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94"/>
      <c r="AB940" s="94"/>
      <c r="AC940" s="94"/>
      <c r="AD940" s="94"/>
      <c r="AE940" s="69"/>
      <c r="AF940" s="69"/>
      <c r="AG940" s="69"/>
      <c r="AH940" s="69"/>
    </row>
    <row r="94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94"/>
      <c r="AB941" s="94"/>
      <c r="AC941" s="94"/>
      <c r="AD941" s="94"/>
      <c r="AE941" s="69"/>
      <c r="AF941" s="69"/>
      <c r="AG941" s="69"/>
      <c r="AH941" s="69"/>
    </row>
    <row r="942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94"/>
      <c r="AB942" s="94"/>
      <c r="AC942" s="94"/>
      <c r="AD942" s="94"/>
      <c r="AE942" s="69"/>
      <c r="AF942" s="69"/>
      <c r="AG942" s="69"/>
      <c r="AH942" s="69"/>
    </row>
    <row r="943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94"/>
      <c r="AB943" s="94"/>
      <c r="AC943" s="94"/>
      <c r="AD943" s="94"/>
      <c r="AE943" s="69"/>
      <c r="AF943" s="69"/>
      <c r="AG943" s="69"/>
      <c r="AH943" s="69"/>
    </row>
    <row r="944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94"/>
      <c r="AB944" s="94"/>
      <c r="AC944" s="94"/>
      <c r="AD944" s="94"/>
      <c r="AE944" s="69"/>
      <c r="AF944" s="69"/>
      <c r="AG944" s="69"/>
      <c r="AH944" s="69"/>
    </row>
    <row r="945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94"/>
      <c r="AB945" s="94"/>
      <c r="AC945" s="94"/>
      <c r="AD945" s="94"/>
      <c r="AE945" s="69"/>
      <c r="AF945" s="69"/>
      <c r="AG945" s="69"/>
      <c r="AH945" s="69"/>
    </row>
    <row r="946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94"/>
      <c r="AB946" s="94"/>
      <c r="AC946" s="94"/>
      <c r="AD946" s="94"/>
      <c r="AE946" s="69"/>
      <c r="AF946" s="69"/>
      <c r="AG946" s="69"/>
      <c r="AH946" s="69"/>
    </row>
    <row r="947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94"/>
      <c r="AB947" s="94"/>
      <c r="AC947" s="94"/>
      <c r="AD947" s="94"/>
      <c r="AE947" s="69"/>
      <c r="AF947" s="69"/>
      <c r="AG947" s="69"/>
      <c r="AH947" s="69"/>
    </row>
    <row r="948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94"/>
      <c r="AB948" s="94"/>
      <c r="AC948" s="94"/>
      <c r="AD948" s="94"/>
      <c r="AE948" s="69"/>
      <c r="AF948" s="69"/>
      <c r="AG948" s="69"/>
      <c r="AH948" s="69"/>
    </row>
    <row r="949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94"/>
      <c r="AB949" s="94"/>
      <c r="AC949" s="94"/>
      <c r="AD949" s="94"/>
      <c r="AE949" s="69"/>
      <c r="AF949" s="69"/>
      <c r="AG949" s="69"/>
      <c r="AH949" s="69"/>
    </row>
    <row r="950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94"/>
      <c r="AB950" s="94"/>
      <c r="AC950" s="94"/>
      <c r="AD950" s="94"/>
      <c r="AE950" s="69"/>
      <c r="AF950" s="69"/>
      <c r="AG950" s="69"/>
      <c r="AH950" s="69"/>
    </row>
    <row r="95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94"/>
      <c r="AB951" s="94"/>
      <c r="AC951" s="94"/>
      <c r="AD951" s="94"/>
      <c r="AE951" s="69"/>
      <c r="AF951" s="69"/>
      <c r="AG951" s="69"/>
      <c r="AH951" s="69"/>
    </row>
    <row r="952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94"/>
      <c r="AB952" s="94"/>
      <c r="AC952" s="94"/>
      <c r="AD952" s="94"/>
      <c r="AE952" s="69"/>
      <c r="AF952" s="69"/>
      <c r="AG952" s="69"/>
      <c r="AH952" s="69"/>
    </row>
    <row r="953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94"/>
      <c r="AB953" s="94"/>
      <c r="AC953" s="94"/>
      <c r="AD953" s="94"/>
      <c r="AE953" s="69"/>
      <c r="AF953" s="69"/>
      <c r="AG953" s="69"/>
      <c r="AH953" s="69"/>
    </row>
    <row r="954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94"/>
      <c r="AB954" s="94"/>
      <c r="AC954" s="94"/>
      <c r="AD954" s="94"/>
      <c r="AE954" s="69"/>
      <c r="AF954" s="69"/>
      <c r="AG954" s="69"/>
      <c r="AH954" s="69"/>
    </row>
    <row r="955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94"/>
      <c r="AB955" s="94"/>
      <c r="AC955" s="94"/>
      <c r="AD955" s="94"/>
      <c r="AE955" s="69"/>
      <c r="AF955" s="69"/>
      <c r="AG955" s="69"/>
      <c r="AH955" s="69"/>
    </row>
    <row r="956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94"/>
      <c r="AB956" s="94"/>
      <c r="AC956" s="94"/>
      <c r="AD956" s="94"/>
      <c r="AE956" s="69"/>
      <c r="AF956" s="69"/>
      <c r="AG956" s="69"/>
      <c r="AH956" s="69"/>
    </row>
    <row r="957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94"/>
      <c r="AB957" s="94"/>
      <c r="AC957" s="94"/>
      <c r="AD957" s="94"/>
      <c r="AE957" s="69"/>
      <c r="AF957" s="69"/>
      <c r="AG957" s="69"/>
      <c r="AH957" s="69"/>
    </row>
    <row r="958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94"/>
      <c r="AB958" s="94"/>
      <c r="AC958" s="94"/>
      <c r="AD958" s="94"/>
      <c r="AE958" s="69"/>
      <c r="AF958" s="69"/>
      <c r="AG958" s="69"/>
      <c r="AH958" s="69"/>
    </row>
    <row r="959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94"/>
      <c r="AB959" s="94"/>
      <c r="AC959" s="94"/>
      <c r="AD959" s="94"/>
      <c r="AE959" s="69"/>
      <c r="AF959" s="69"/>
      <c r="AG959" s="69"/>
      <c r="AH959" s="69"/>
    </row>
    <row r="960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94"/>
      <c r="AB960" s="94"/>
      <c r="AC960" s="94"/>
      <c r="AD960" s="94"/>
      <c r="AE960" s="69"/>
      <c r="AF960" s="69"/>
      <c r="AG960" s="69"/>
      <c r="AH960" s="69"/>
    </row>
    <row r="96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94"/>
      <c r="AB961" s="94"/>
      <c r="AC961" s="94"/>
      <c r="AD961" s="94"/>
      <c r="AE961" s="69"/>
      <c r="AF961" s="69"/>
      <c r="AG961" s="69"/>
      <c r="AH961" s="69"/>
    </row>
    <row r="962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  <c r="AA962" s="94"/>
      <c r="AB962" s="94"/>
      <c r="AC962" s="94"/>
      <c r="AD962" s="94"/>
      <c r="AE962" s="69"/>
      <c r="AF962" s="69"/>
      <c r="AG962" s="69"/>
      <c r="AH962" s="69"/>
    </row>
    <row r="963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  <c r="AA963" s="94"/>
      <c r="AB963" s="94"/>
      <c r="AC963" s="94"/>
      <c r="AD963" s="94"/>
      <c r="AE963" s="69"/>
      <c r="AF963" s="69"/>
      <c r="AG963" s="69"/>
      <c r="AH963" s="69"/>
    </row>
    <row r="964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  <c r="AA964" s="94"/>
      <c r="AB964" s="94"/>
      <c r="AC964" s="94"/>
      <c r="AD964" s="94"/>
      <c r="AE964" s="69"/>
      <c r="AF964" s="69"/>
      <c r="AG964" s="69"/>
      <c r="AH964" s="69"/>
    </row>
    <row r="965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  <c r="AA965" s="94"/>
      <c r="AB965" s="94"/>
      <c r="AC965" s="94"/>
      <c r="AD965" s="94"/>
      <c r="AE965" s="69"/>
      <c r="AF965" s="69"/>
      <c r="AG965" s="69"/>
      <c r="AH965" s="69"/>
    </row>
    <row r="966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  <c r="AA966" s="94"/>
      <c r="AB966" s="94"/>
      <c r="AC966" s="94"/>
      <c r="AD966" s="94"/>
      <c r="AE966" s="69"/>
      <c r="AF966" s="69"/>
      <c r="AG966" s="69"/>
      <c r="AH966" s="69"/>
    </row>
    <row r="967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  <c r="AA967" s="94"/>
      <c r="AB967" s="94"/>
      <c r="AC967" s="94"/>
      <c r="AD967" s="94"/>
      <c r="AE967" s="69"/>
      <c r="AF967" s="69"/>
      <c r="AG967" s="69"/>
      <c r="AH967" s="69"/>
    </row>
    <row r="968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  <c r="AA968" s="94"/>
      <c r="AB968" s="94"/>
      <c r="AC968" s="94"/>
      <c r="AD968" s="94"/>
      <c r="AE968" s="69"/>
      <c r="AF968" s="69"/>
      <c r="AG968" s="69"/>
      <c r="AH968" s="69"/>
    </row>
    <row r="969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  <c r="AA969" s="94"/>
      <c r="AB969" s="94"/>
      <c r="AC969" s="94"/>
      <c r="AD969" s="94"/>
      <c r="AE969" s="69"/>
      <c r="AF969" s="69"/>
      <c r="AG969" s="69"/>
      <c r="AH969" s="69"/>
    </row>
    <row r="970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  <c r="AA970" s="94"/>
      <c r="AB970" s="94"/>
      <c r="AC970" s="94"/>
      <c r="AD970" s="94"/>
      <c r="AE970" s="69"/>
      <c r="AF970" s="69"/>
      <c r="AG970" s="69"/>
      <c r="AH970" s="69"/>
    </row>
    <row r="97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  <c r="AA971" s="94"/>
      <c r="AB971" s="94"/>
      <c r="AC971" s="94"/>
      <c r="AD971" s="94"/>
      <c r="AE971" s="69"/>
      <c r="AF971" s="69"/>
      <c r="AG971" s="69"/>
      <c r="AH971" s="69"/>
    </row>
    <row r="972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  <c r="AA972" s="94"/>
      <c r="AB972" s="94"/>
      <c r="AC972" s="94"/>
      <c r="AD972" s="94"/>
      <c r="AE972" s="69"/>
      <c r="AF972" s="69"/>
      <c r="AG972" s="69"/>
      <c r="AH972" s="69"/>
    </row>
    <row r="973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  <c r="AA973" s="94"/>
      <c r="AB973" s="94"/>
      <c r="AC973" s="94"/>
      <c r="AD973" s="94"/>
      <c r="AE973" s="69"/>
      <c r="AF973" s="69"/>
      <c r="AG973" s="69"/>
      <c r="AH973" s="69"/>
    </row>
    <row r="974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  <c r="AA974" s="94"/>
      <c r="AB974" s="94"/>
      <c r="AC974" s="94"/>
      <c r="AD974" s="94"/>
      <c r="AE974" s="69"/>
      <c r="AF974" s="69"/>
      <c r="AG974" s="69"/>
      <c r="AH974" s="69"/>
    </row>
    <row r="975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  <c r="AA975" s="94"/>
      <c r="AB975" s="94"/>
      <c r="AC975" s="94"/>
      <c r="AD975" s="94"/>
      <c r="AE975" s="69"/>
      <c r="AF975" s="69"/>
      <c r="AG975" s="69"/>
      <c r="AH975" s="69"/>
    </row>
    <row r="976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  <c r="AA976" s="94"/>
      <c r="AB976" s="94"/>
      <c r="AC976" s="94"/>
      <c r="AD976" s="94"/>
      <c r="AE976" s="69"/>
      <c r="AF976" s="69"/>
      <c r="AG976" s="69"/>
      <c r="AH976" s="69"/>
    </row>
    <row r="977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  <c r="AA977" s="94"/>
      <c r="AB977" s="94"/>
      <c r="AC977" s="94"/>
      <c r="AD977" s="94"/>
      <c r="AE977" s="69"/>
      <c r="AF977" s="69"/>
      <c r="AG977" s="69"/>
      <c r="AH977" s="69"/>
    </row>
    <row r="978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  <c r="AA978" s="94"/>
      <c r="AB978" s="94"/>
      <c r="AC978" s="94"/>
      <c r="AD978" s="94"/>
      <c r="AE978" s="69"/>
      <c r="AF978" s="69"/>
      <c r="AG978" s="69"/>
      <c r="AH978" s="69"/>
    </row>
    <row r="979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  <c r="AA979" s="94"/>
      <c r="AB979" s="94"/>
      <c r="AC979" s="94"/>
      <c r="AD979" s="94"/>
      <c r="AE979" s="69"/>
      <c r="AF979" s="69"/>
      <c r="AG979" s="69"/>
      <c r="AH979" s="69"/>
    </row>
    <row r="980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  <c r="AA980" s="94"/>
      <c r="AB980" s="94"/>
      <c r="AC980" s="94"/>
      <c r="AD980" s="94"/>
      <c r="AE980" s="69"/>
      <c r="AF980" s="69"/>
      <c r="AG980" s="69"/>
      <c r="AH980" s="69"/>
    </row>
    <row r="98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  <c r="AA981" s="94"/>
      <c r="AB981" s="94"/>
      <c r="AC981" s="94"/>
      <c r="AD981" s="94"/>
      <c r="AE981" s="69"/>
      <c r="AF981" s="69"/>
      <c r="AG981" s="69"/>
      <c r="AH981" s="69"/>
    </row>
    <row r="982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  <c r="AA982" s="94"/>
      <c r="AB982" s="94"/>
      <c r="AC982" s="94"/>
      <c r="AD982" s="94"/>
      <c r="AE982" s="69"/>
      <c r="AF982" s="69"/>
      <c r="AG982" s="69"/>
      <c r="AH982" s="69"/>
    </row>
    <row r="983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  <c r="AA983" s="94"/>
      <c r="AB983" s="94"/>
      <c r="AC983" s="94"/>
      <c r="AD983" s="94"/>
      <c r="AE983" s="69"/>
      <c r="AF983" s="69"/>
      <c r="AG983" s="69"/>
      <c r="AH983" s="69"/>
    </row>
    <row r="984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  <c r="AA984" s="94"/>
      <c r="AB984" s="94"/>
      <c r="AC984" s="94"/>
      <c r="AD984" s="94"/>
      <c r="AE984" s="69"/>
      <c r="AF984" s="69"/>
      <c r="AG984" s="69"/>
      <c r="AH984" s="69"/>
    </row>
    <row r="985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  <c r="AA985" s="94"/>
      <c r="AB985" s="94"/>
      <c r="AC985" s="94"/>
      <c r="AD985" s="94"/>
      <c r="AE985" s="69"/>
      <c r="AF985" s="69"/>
      <c r="AG985" s="69"/>
      <c r="AH985" s="69"/>
    </row>
    <row r="986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  <c r="AA986" s="94"/>
      <c r="AB986" s="94"/>
      <c r="AC986" s="94"/>
      <c r="AD986" s="94"/>
      <c r="AE986" s="69"/>
      <c r="AF986" s="69"/>
      <c r="AG986" s="69"/>
      <c r="AH986" s="69"/>
    </row>
    <row r="987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  <c r="AA987" s="94"/>
      <c r="AB987" s="94"/>
      <c r="AC987" s="94"/>
      <c r="AD987" s="94"/>
      <c r="AE987" s="69"/>
      <c r="AF987" s="69"/>
      <c r="AG987" s="69"/>
      <c r="AH987" s="69"/>
    </row>
    <row r="988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  <c r="AA988" s="94"/>
      <c r="AB988" s="94"/>
      <c r="AC988" s="94"/>
      <c r="AD988" s="94"/>
      <c r="AE988" s="69"/>
      <c r="AF988" s="69"/>
      <c r="AG988" s="69"/>
      <c r="AH988" s="69"/>
    </row>
    <row r="989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  <c r="AA989" s="94"/>
      <c r="AB989" s="94"/>
      <c r="AC989" s="94"/>
      <c r="AD989" s="94"/>
      <c r="AE989" s="69"/>
      <c r="AF989" s="69"/>
      <c r="AG989" s="69"/>
      <c r="AH989" s="69"/>
    </row>
    <row r="990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  <c r="AA990" s="94"/>
      <c r="AB990" s="94"/>
      <c r="AC990" s="94"/>
      <c r="AD990" s="94"/>
      <c r="AE990" s="69"/>
      <c r="AF990" s="69"/>
      <c r="AG990" s="69"/>
      <c r="AH990" s="69"/>
    </row>
    <row r="99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  <c r="AA991" s="94"/>
      <c r="AB991" s="94"/>
      <c r="AC991" s="94"/>
      <c r="AD991" s="94"/>
      <c r="AE991" s="69"/>
      <c r="AF991" s="69"/>
      <c r="AG991" s="69"/>
      <c r="AH991" s="69"/>
    </row>
    <row r="992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  <c r="AA992" s="94"/>
      <c r="AB992" s="94"/>
      <c r="AC992" s="94"/>
      <c r="AD992" s="94"/>
      <c r="AE992" s="69"/>
      <c r="AF992" s="69"/>
      <c r="AG992" s="69"/>
      <c r="AH992" s="69"/>
    </row>
    <row r="993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  <c r="AA993" s="94"/>
      <c r="AB993" s="94"/>
      <c r="AC993" s="94"/>
      <c r="AD993" s="94"/>
      <c r="AE993" s="69"/>
      <c r="AF993" s="69"/>
      <c r="AG993" s="69"/>
      <c r="AH993" s="69"/>
    </row>
    <row r="994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  <c r="AA994" s="94"/>
      <c r="AB994" s="94"/>
      <c r="AC994" s="94"/>
      <c r="AD994" s="94"/>
      <c r="AE994" s="69"/>
      <c r="AF994" s="69"/>
      <c r="AG994" s="69"/>
      <c r="AH994" s="69"/>
    </row>
    <row r="995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  <c r="AA995" s="94"/>
      <c r="AB995" s="94"/>
      <c r="AC995" s="94"/>
      <c r="AD995" s="94"/>
      <c r="AE995" s="69"/>
      <c r="AF995" s="69"/>
      <c r="AG995" s="69"/>
      <c r="AH995" s="69"/>
    </row>
    <row r="996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  <c r="AA996" s="94"/>
      <c r="AB996" s="94"/>
      <c r="AC996" s="94"/>
      <c r="AD996" s="94"/>
      <c r="AE996" s="69"/>
      <c r="AF996" s="69"/>
      <c r="AG996" s="69"/>
      <c r="AH996" s="69"/>
    </row>
    <row r="997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  <c r="AA997" s="94"/>
      <c r="AB997" s="94"/>
      <c r="AC997" s="94"/>
      <c r="AD997" s="94"/>
      <c r="AE997" s="69"/>
      <c r="AF997" s="69"/>
      <c r="AG997" s="69"/>
      <c r="AH997" s="69"/>
    </row>
    <row r="998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  <c r="AA998" s="94"/>
      <c r="AB998" s="94"/>
      <c r="AC998" s="94"/>
      <c r="AD998" s="94"/>
      <c r="AE998" s="69"/>
      <c r="AF998" s="69"/>
      <c r="AG998" s="69"/>
      <c r="AH998" s="69"/>
    </row>
    <row r="999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  <c r="AA999" s="94"/>
      <c r="AB999" s="94"/>
      <c r="AC999" s="94"/>
      <c r="AD999" s="94"/>
      <c r="AE999" s="69"/>
      <c r="AF999" s="69"/>
      <c r="AG999" s="69"/>
      <c r="AH999" s="69"/>
    </row>
    <row r="1000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  <c r="AA1000" s="94"/>
      <c r="AB1000" s="94"/>
      <c r="AC1000" s="94"/>
      <c r="AD1000" s="94"/>
      <c r="AE1000" s="69"/>
      <c r="AF1000" s="69"/>
      <c r="AG1000" s="69"/>
      <c r="AH1000" s="69"/>
    </row>
    <row r="1001">
      <c r="A1001" s="69"/>
      <c r="B1001" s="69"/>
      <c r="C1001" s="69"/>
      <c r="D1001" s="69"/>
      <c r="E1001" s="69"/>
      <c r="F1001" s="69"/>
      <c r="G1001" s="69"/>
      <c r="H1001" s="69"/>
      <c r="I1001" s="69"/>
      <c r="J1001" s="69"/>
      <c r="K1001" s="69"/>
      <c r="L1001" s="69"/>
      <c r="M1001" s="69"/>
      <c r="N1001" s="69"/>
      <c r="O1001" s="69"/>
      <c r="P1001" s="69"/>
      <c r="Q1001" s="69"/>
      <c r="R1001" s="69"/>
      <c r="S1001" s="69"/>
      <c r="T1001" s="69"/>
      <c r="U1001" s="69"/>
      <c r="V1001" s="69"/>
      <c r="W1001" s="69"/>
      <c r="X1001" s="69"/>
      <c r="Y1001" s="69"/>
      <c r="Z1001" s="69"/>
      <c r="AA1001" s="94"/>
      <c r="AB1001" s="94"/>
      <c r="AC1001" s="94"/>
      <c r="AD1001" s="94"/>
      <c r="AE1001" s="69"/>
      <c r="AF1001" s="69"/>
      <c r="AG1001" s="69"/>
      <c r="AH1001" s="69"/>
    </row>
    <row r="1002">
      <c r="A1002" s="69"/>
      <c r="B1002" s="69"/>
      <c r="C1002" s="69"/>
      <c r="D1002" s="69"/>
      <c r="E1002" s="69"/>
      <c r="F1002" s="69"/>
      <c r="G1002" s="69"/>
      <c r="H1002" s="69"/>
      <c r="I1002" s="69"/>
      <c r="J1002" s="69"/>
      <c r="K1002" s="69"/>
      <c r="L1002" s="69"/>
      <c r="M1002" s="69"/>
      <c r="N1002" s="69"/>
      <c r="O1002" s="69"/>
      <c r="P1002" s="69"/>
      <c r="Q1002" s="69"/>
      <c r="R1002" s="69"/>
      <c r="S1002" s="69"/>
      <c r="T1002" s="69"/>
      <c r="U1002" s="69"/>
      <c r="V1002" s="69"/>
      <c r="W1002" s="69"/>
      <c r="X1002" s="69"/>
      <c r="Y1002" s="69"/>
      <c r="Z1002" s="69"/>
      <c r="AA1002" s="94"/>
      <c r="AB1002" s="94"/>
      <c r="AC1002" s="94"/>
      <c r="AD1002" s="94"/>
      <c r="AE1002" s="69"/>
      <c r="AF1002" s="69"/>
      <c r="AG1002" s="69"/>
      <c r="AH1002" s="69"/>
    </row>
  </sheetData>
  <autoFilter ref="$AE$1:$AE$1002"/>
  <hyperlinks>
    <hyperlink r:id="rId1" ref="AE1"/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0"/>
    <hyperlink r:id="rId21" ref="A21"/>
    <hyperlink r:id="rId22" ref="A22"/>
    <hyperlink r:id="rId23" ref="A23"/>
    <hyperlink r:id="rId24" ref="A24"/>
    <hyperlink r:id="rId25" ref="A25"/>
    <hyperlink r:id="rId26" ref="A26"/>
    <hyperlink r:id="rId27" ref="A27"/>
    <hyperlink r:id="rId28" ref="A28"/>
    <hyperlink r:id="rId29" ref="A29"/>
    <hyperlink r:id="rId30" ref="A30"/>
    <hyperlink r:id="rId31" ref="A31"/>
    <hyperlink r:id="rId32" ref="A32"/>
    <hyperlink r:id="rId33" ref="A33"/>
    <hyperlink r:id="rId34" ref="A34"/>
    <hyperlink r:id="rId35" ref="A35"/>
    <hyperlink r:id="rId36" ref="A36"/>
    <hyperlink r:id="rId37" ref="A37"/>
    <hyperlink r:id="rId38" ref="A38"/>
    <hyperlink r:id="rId39" ref="A39"/>
    <hyperlink r:id="rId40" ref="A40"/>
    <hyperlink r:id="rId41" ref="A41"/>
    <hyperlink r:id="rId42" ref="A42"/>
    <hyperlink r:id="rId43" ref="A43"/>
    <hyperlink r:id="rId44" ref="A44"/>
    <hyperlink r:id="rId45" ref="A45"/>
    <hyperlink r:id="rId46" ref="A46"/>
    <hyperlink r:id="rId47" ref="A47"/>
    <hyperlink r:id="rId48" ref="A48"/>
    <hyperlink r:id="rId49" ref="A49"/>
    <hyperlink r:id="rId50" ref="A50"/>
    <hyperlink r:id="rId51" ref="A51"/>
    <hyperlink r:id="rId52" ref="A52"/>
    <hyperlink r:id="rId53" ref="A53"/>
    <hyperlink r:id="rId54" ref="A54"/>
    <hyperlink r:id="rId55" ref="A55"/>
    <hyperlink r:id="rId56" ref="A56"/>
    <hyperlink r:id="rId57" ref="A57"/>
    <hyperlink r:id="rId58" ref="A58"/>
    <hyperlink r:id="rId59" ref="A59"/>
    <hyperlink r:id="rId60" ref="A60"/>
    <hyperlink r:id="rId61" ref="A61"/>
    <hyperlink r:id="rId62" ref="A62"/>
    <hyperlink r:id="rId63" ref="A63"/>
    <hyperlink r:id="rId64" ref="A64"/>
    <hyperlink r:id="rId65" ref="A65"/>
    <hyperlink r:id="rId66" ref="A66"/>
    <hyperlink r:id="rId67" ref="A67"/>
    <hyperlink r:id="rId68" ref="A68"/>
    <hyperlink r:id="rId69" ref="A69"/>
    <hyperlink r:id="rId70" ref="A70"/>
    <hyperlink r:id="rId71" ref="A71"/>
    <hyperlink r:id="rId72" ref="A72"/>
    <hyperlink r:id="rId73" ref="A73"/>
    <hyperlink r:id="rId74" ref="A74"/>
    <hyperlink r:id="rId75" ref="A75"/>
    <hyperlink r:id="rId76" ref="A76"/>
    <hyperlink r:id="rId77" ref="A77"/>
    <hyperlink r:id="rId78" ref="A78"/>
    <hyperlink r:id="rId79" ref="A79"/>
    <hyperlink r:id="rId80" ref="A80"/>
    <hyperlink r:id="rId81" ref="A81"/>
    <hyperlink r:id="rId82" ref="A82"/>
    <hyperlink r:id="rId83" ref="A83"/>
    <hyperlink r:id="rId84" ref="A84"/>
    <hyperlink r:id="rId85" ref="A85"/>
    <hyperlink r:id="rId86" ref="A86"/>
    <hyperlink r:id="rId87" ref="A87"/>
    <hyperlink r:id="rId88" ref="A88"/>
    <hyperlink r:id="rId89" ref="A89"/>
  </hyperlinks>
  <drawing r:id="rId90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9" max="9" width="20.29"/>
    <col customWidth="1" min="19" max="19" width="17.86"/>
  </cols>
  <sheetData>
    <row r="1">
      <c r="B1" s="114" t="s">
        <v>154</v>
      </c>
      <c r="C1" s="114" t="s">
        <v>155</v>
      </c>
      <c r="D1" s="114" t="s">
        <v>156</v>
      </c>
      <c r="E1" s="114" t="s">
        <v>157</v>
      </c>
      <c r="G1" s="115" t="s">
        <v>158</v>
      </c>
      <c r="H1" s="115" t="s">
        <v>6</v>
      </c>
      <c r="I1" s="116" t="s">
        <v>159</v>
      </c>
      <c r="K1" s="117" t="s">
        <v>160</v>
      </c>
      <c r="L1" s="117" t="s">
        <v>161</v>
      </c>
      <c r="O1" s="60" t="s">
        <v>114</v>
      </c>
      <c r="P1" s="60" t="s">
        <v>115</v>
      </c>
      <c r="Q1" s="118" t="s">
        <v>150</v>
      </c>
      <c r="R1" s="119" t="s">
        <v>151</v>
      </c>
      <c r="S1" s="120" t="s">
        <v>152</v>
      </c>
      <c r="T1" s="119" t="s">
        <v>162</v>
      </c>
      <c r="U1" s="121" t="s">
        <v>139</v>
      </c>
      <c r="W1" s="122" t="s">
        <v>163</v>
      </c>
      <c r="X1" s="122" t="s">
        <v>161</v>
      </c>
      <c r="Z1" s="123"/>
      <c r="AA1" s="123"/>
    </row>
    <row r="2">
      <c r="A2" s="114" t="s">
        <v>164</v>
      </c>
      <c r="B2" s="124">
        <f>MIN(G2:G15)</f>
        <v>1651.66667</v>
      </c>
      <c r="C2" s="124">
        <f>QUARTILE(G2:G15,1)</f>
        <v>5220.35</v>
      </c>
      <c r="D2" s="124">
        <f>QUARTILE(G2:G15,3)</f>
        <v>16200.33648</v>
      </c>
      <c r="E2" s="124">
        <f>MAX(G2:G15)</f>
        <v>28129.8444</v>
      </c>
      <c r="G2" s="125">
        <v>3284.625</v>
      </c>
      <c r="H2" s="125">
        <v>1.0</v>
      </c>
      <c r="K2" s="126">
        <f>AVERAGE(G2:G15)</f>
        <v>11491.36433</v>
      </c>
      <c r="L2" s="127">
        <v>1.0</v>
      </c>
      <c r="O2" s="70" t="s">
        <v>143</v>
      </c>
      <c r="P2" s="71">
        <f>sum(P90:P176)</f>
        <v>0</v>
      </c>
      <c r="Q2" s="128">
        <v>887.0</v>
      </c>
      <c r="R2" s="128">
        <v>6358.096956031567</v>
      </c>
      <c r="S2" s="128">
        <v>0.4718392973158532</v>
      </c>
      <c r="T2" s="129">
        <v>1.0</v>
      </c>
      <c r="W2" s="130">
        <f>AVERAGE(S3:S16)</f>
        <v>0.4911196299</v>
      </c>
      <c r="X2" s="131">
        <v>1.0</v>
      </c>
      <c r="Z2" s="123"/>
      <c r="AA2" s="123"/>
    </row>
    <row r="3">
      <c r="A3" s="114" t="s">
        <v>165</v>
      </c>
      <c r="B3" s="124">
        <f>MIN(G16:G17)</f>
        <v>3587.1</v>
      </c>
      <c r="C3" s="124">
        <f>QUARTILE(G16:G17,1)</f>
        <v>5351.271425</v>
      </c>
      <c r="D3" s="124">
        <f>QUARTILE(G16:G17,3)</f>
        <v>8879.614275</v>
      </c>
      <c r="E3" s="124">
        <f>MAX(G16:G17)</f>
        <v>10643.7857</v>
      </c>
      <c r="G3" s="125">
        <v>17197.5313</v>
      </c>
      <c r="H3" s="125">
        <v>1.0</v>
      </c>
      <c r="K3" s="126">
        <f>AVERAGE(G16:G17)</f>
        <v>7115.44285</v>
      </c>
      <c r="L3" s="127">
        <v>2.0</v>
      </c>
      <c r="O3" s="82" t="s">
        <v>85</v>
      </c>
      <c r="P3" s="83">
        <v>356921.0</v>
      </c>
      <c r="Q3">
        <v>21.0</v>
      </c>
      <c r="R3">
        <v>16996.238095238095</v>
      </c>
      <c r="S3">
        <v>0.17650964779320913</v>
      </c>
      <c r="T3">
        <v>1.0</v>
      </c>
      <c r="U3" s="132">
        <v>1.0</v>
      </c>
      <c r="W3" s="130">
        <f>AVERAGE(S17:S18)</f>
        <v>0.5590923932</v>
      </c>
      <c r="X3" s="131">
        <v>2.0</v>
      </c>
      <c r="Z3" s="123"/>
      <c r="AA3" s="123"/>
    </row>
    <row r="4">
      <c r="A4" s="114" t="s">
        <v>166</v>
      </c>
      <c r="B4" s="124">
        <f>MIN(G18:G28)</f>
        <v>1860</v>
      </c>
      <c r="C4" s="124">
        <f>QUARTILE(G18:G28,1)</f>
        <v>2598.135715</v>
      </c>
      <c r="D4" s="124">
        <f>QUARTILE(G18:G28,3)</f>
        <v>7772.375</v>
      </c>
      <c r="E4" s="124">
        <f>MAX(G18:G28)</f>
        <v>13191.0833</v>
      </c>
      <c r="G4" s="125">
        <v>28129.8444</v>
      </c>
      <c r="H4" s="125">
        <v>1.0</v>
      </c>
      <c r="K4" s="126">
        <f>AVERAGE(G18:G28)</f>
        <v>5337.091718</v>
      </c>
      <c r="L4" s="127">
        <v>3.0</v>
      </c>
      <c r="O4" s="82" t="s">
        <v>104</v>
      </c>
      <c r="P4" s="83">
        <v>105089.0</v>
      </c>
      <c r="Q4">
        <v>10.0</v>
      </c>
      <c r="R4">
        <v>10508.9</v>
      </c>
      <c r="S4">
        <v>0.28547231394341943</v>
      </c>
      <c r="T4">
        <v>1.0</v>
      </c>
      <c r="U4" s="132">
        <v>1.0</v>
      </c>
      <c r="W4" s="130">
        <f>AVERAGE(S19:S29)</f>
        <v>0.8418344017</v>
      </c>
      <c r="X4" s="131">
        <v>3.0</v>
      </c>
      <c r="Z4" s="123"/>
      <c r="AA4" s="123"/>
    </row>
    <row r="5">
      <c r="A5" s="114" t="s">
        <v>167</v>
      </c>
      <c r="B5" s="124">
        <f>MIN(G29:G34)</f>
        <v>4212.72727</v>
      </c>
      <c r="C5" s="124">
        <f>QUARTILE(G29:G34,1)</f>
        <v>4792.059663</v>
      </c>
      <c r="D5" s="124">
        <f>QUARTILE(G29:G34,3)</f>
        <v>5866.353898</v>
      </c>
      <c r="E5" s="124">
        <f>MAX(G29:G34)</f>
        <v>6697.2</v>
      </c>
      <c r="G5" s="125">
        <v>1651.66667</v>
      </c>
      <c r="H5" s="125">
        <v>1.0</v>
      </c>
      <c r="K5" s="126">
        <f>AVERAGE(G29:G34)</f>
        <v>5422.748432</v>
      </c>
      <c r="L5" s="127">
        <v>4.0</v>
      </c>
      <c r="O5" s="82" t="s">
        <v>99</v>
      </c>
      <c r="P5" s="83">
        <v>56579.0</v>
      </c>
      <c r="Q5">
        <v>10.0</v>
      </c>
      <c r="R5">
        <v>5657.9</v>
      </c>
      <c r="S5">
        <v>0.5302320649004048</v>
      </c>
      <c r="T5">
        <v>0.0</v>
      </c>
      <c r="U5" s="132">
        <v>1.0</v>
      </c>
      <c r="W5" s="130">
        <f>AVERAGE(S30:S35)</f>
        <v>0.5667946015</v>
      </c>
      <c r="X5" s="131">
        <v>4.0</v>
      </c>
      <c r="Z5" s="123"/>
      <c r="AA5" s="123"/>
    </row>
    <row r="6">
      <c r="A6" s="114" t="s">
        <v>168</v>
      </c>
      <c r="B6" s="124">
        <f>MIN(G35)</f>
        <v>4581.125</v>
      </c>
      <c r="C6" s="124">
        <f>QUARTILE(G35,1)</f>
        <v>4581.125</v>
      </c>
      <c r="D6" s="124">
        <f>QUARTILE(G35,3)</f>
        <v>4581.125</v>
      </c>
      <c r="E6" s="124">
        <f>MAX(G35)</f>
        <v>4581.125</v>
      </c>
      <c r="G6" s="125">
        <v>9479.52381</v>
      </c>
      <c r="H6" s="125">
        <v>1.0</v>
      </c>
      <c r="K6" s="126">
        <f>AVERAGE(G35)</f>
        <v>4581.125</v>
      </c>
      <c r="L6" s="127">
        <v>5.0</v>
      </c>
      <c r="O6" s="82" t="s">
        <v>86</v>
      </c>
      <c r="P6" s="83">
        <v>429021.0</v>
      </c>
      <c r="Q6">
        <v>16.0</v>
      </c>
      <c r="R6">
        <v>26813.8125</v>
      </c>
      <c r="S6">
        <v>0.11188263511576356</v>
      </c>
      <c r="T6">
        <v>1.0</v>
      </c>
      <c r="U6" s="132">
        <v>1.0</v>
      </c>
      <c r="W6" s="130">
        <f>AVERAGE(S36)</f>
        <v>0.6548609785</v>
      </c>
      <c r="X6" s="131">
        <v>5.0</v>
      </c>
      <c r="Z6" s="123"/>
      <c r="AA6" s="123"/>
    </row>
    <row r="7">
      <c r="A7" s="114" t="s">
        <v>169</v>
      </c>
      <c r="B7" s="124">
        <f>MIN(G36:G55)</f>
        <v>620.7</v>
      </c>
      <c r="C7" s="124">
        <f>QUARTILE(G36:G55,1)</f>
        <v>1304.270835</v>
      </c>
      <c r="D7" s="124">
        <f>QUARTILE(G36:G55,3)</f>
        <v>2826.100003</v>
      </c>
      <c r="E7" s="124">
        <f>MAX(G36:G55)</f>
        <v>4196.14286</v>
      </c>
      <c r="G7" s="125">
        <v>16996.2381</v>
      </c>
      <c r="H7" s="125">
        <v>1.0</v>
      </c>
      <c r="K7" s="126">
        <f>AVERAGE(G36:G55)</f>
        <v>2138.547849</v>
      </c>
      <c r="L7" s="127">
        <v>6.0</v>
      </c>
      <c r="O7" s="82" t="s">
        <v>51</v>
      </c>
      <c r="P7" s="83">
        <v>1265843.0</v>
      </c>
      <c r="Q7">
        <v>45.0</v>
      </c>
      <c r="R7">
        <v>28129.844444444443</v>
      </c>
      <c r="S7">
        <v>0.10664829682669967</v>
      </c>
      <c r="T7">
        <v>1.0</v>
      </c>
      <c r="U7" s="132">
        <v>1.0</v>
      </c>
      <c r="W7" s="130">
        <f>AVERAGE(S37:S56)</f>
        <v>1.833257278</v>
      </c>
      <c r="X7" s="131">
        <v>6.0</v>
      </c>
      <c r="Z7" s="123"/>
      <c r="AA7" s="123"/>
    </row>
    <row r="8">
      <c r="A8" s="114" t="s">
        <v>170</v>
      </c>
      <c r="B8" s="124">
        <f>MIN(G56:G69)</f>
        <v>1225.625</v>
      </c>
      <c r="C8" s="124">
        <f>QUARTILE(G56:G69,1)</f>
        <v>1749.1875</v>
      </c>
      <c r="D8" s="124">
        <f>QUARTILE(G56:G69,3)</f>
        <v>3488.0375</v>
      </c>
      <c r="E8" s="124">
        <f>MAX(G56:G69)</f>
        <v>5898.5</v>
      </c>
      <c r="G8" s="125">
        <v>26813.8125</v>
      </c>
      <c r="H8" s="125">
        <v>1.0</v>
      </c>
      <c r="K8" s="126">
        <f>AVERAGE(G56:G69)</f>
        <v>2663.511225</v>
      </c>
      <c r="L8" s="127">
        <v>7.0</v>
      </c>
      <c r="O8" s="82" t="s">
        <v>87</v>
      </c>
      <c r="P8" s="83">
        <v>40596.0</v>
      </c>
      <c r="Q8">
        <v>8.0</v>
      </c>
      <c r="R8">
        <v>5074.5</v>
      </c>
      <c r="S8">
        <v>0.5911912503694945</v>
      </c>
      <c r="T8">
        <v>0.0</v>
      </c>
      <c r="U8" s="132">
        <v>1.0</v>
      </c>
      <c r="W8" s="130">
        <f>AVERAGE(S57:S70)</f>
        <v>1.363358726</v>
      </c>
      <c r="X8" s="131">
        <v>7.0</v>
      </c>
      <c r="Z8" s="123"/>
      <c r="AA8" s="123"/>
    </row>
    <row r="9">
      <c r="A9" s="114" t="s">
        <v>171</v>
      </c>
      <c r="B9" s="124">
        <f>MIN(G70:G77)</f>
        <v>579.285714</v>
      </c>
      <c r="C9" s="124">
        <f>QUARTILE(G70:G77,1)</f>
        <v>1054.366072</v>
      </c>
      <c r="D9" s="124">
        <f>QUARTILE(G70:G77,3)</f>
        <v>1595.56111</v>
      </c>
      <c r="E9" s="124">
        <f>MAX(G70:G77)</f>
        <v>2187</v>
      </c>
      <c r="G9" s="125">
        <v>5074.5</v>
      </c>
      <c r="H9" s="125">
        <v>1.0</v>
      </c>
      <c r="K9" s="126">
        <f>AVERAGE(G70:G77)</f>
        <v>1300.147916</v>
      </c>
      <c r="L9" s="127">
        <v>8.0</v>
      </c>
      <c r="O9" s="82" t="s">
        <v>100</v>
      </c>
      <c r="P9" s="83">
        <v>28887.0</v>
      </c>
      <c r="Q9">
        <v>9.0</v>
      </c>
      <c r="R9">
        <v>3209.6666666666665</v>
      </c>
      <c r="S9">
        <v>0.9346764980787206</v>
      </c>
      <c r="T9">
        <v>0.0</v>
      </c>
      <c r="U9" s="132">
        <v>1.0</v>
      </c>
      <c r="W9" s="130">
        <f>AVERAGE(S71:S78)</f>
        <v>2.660205609</v>
      </c>
      <c r="X9" s="131">
        <v>8.0</v>
      </c>
      <c r="Z9" s="123"/>
      <c r="AA9" s="123"/>
    </row>
    <row r="10">
      <c r="A10" s="114" t="s">
        <v>172</v>
      </c>
      <c r="B10" s="124">
        <f>MIN(G78:G88)</f>
        <v>362.111111</v>
      </c>
      <c r="C10" s="124">
        <f>QUARTILE(G78:G88,1)</f>
        <v>610.5</v>
      </c>
      <c r="D10" s="124">
        <f>QUARTILE(G78:G88,3)</f>
        <v>1234.75</v>
      </c>
      <c r="E10" s="124">
        <f>MAX(G78:G88)</f>
        <v>2707.18182</v>
      </c>
      <c r="G10" s="125">
        <v>5657.9</v>
      </c>
      <c r="H10" s="125">
        <v>1.0</v>
      </c>
      <c r="K10" s="126">
        <f>AVERAGE(G78:G88)</f>
        <v>971.2899779</v>
      </c>
      <c r="L10" s="127">
        <v>9.0</v>
      </c>
      <c r="O10" s="82" t="s">
        <v>25</v>
      </c>
      <c r="P10" s="83">
        <v>26277.0</v>
      </c>
      <c r="Q10">
        <v>8.0</v>
      </c>
      <c r="R10">
        <v>3284.625</v>
      </c>
      <c r="S10">
        <v>0.9133462724055257</v>
      </c>
      <c r="T10">
        <v>0.0</v>
      </c>
      <c r="U10" s="132">
        <v>1.0</v>
      </c>
      <c r="W10" s="130">
        <f>AVERAGE(S79:S89)</f>
        <v>4.130040647</v>
      </c>
      <c r="X10" s="131">
        <v>9.0</v>
      </c>
      <c r="Z10" s="123"/>
      <c r="AA10" s="123"/>
    </row>
    <row r="11">
      <c r="G11" s="125">
        <v>3209.66667</v>
      </c>
      <c r="H11" s="125">
        <v>1.0</v>
      </c>
      <c r="O11" s="82" t="s">
        <v>27</v>
      </c>
      <c r="P11" s="83">
        <v>550321.0</v>
      </c>
      <c r="Q11">
        <v>32.0</v>
      </c>
      <c r="R11">
        <v>17197.53125</v>
      </c>
      <c r="S11">
        <v>0.17444364289205755</v>
      </c>
      <c r="T11">
        <v>1.0</v>
      </c>
      <c r="U11" s="132">
        <v>1.0</v>
      </c>
      <c r="Z11" s="123"/>
      <c r="AA11" s="123"/>
    </row>
    <row r="12">
      <c r="G12" s="125">
        <v>6482.53333</v>
      </c>
      <c r="H12" s="125">
        <v>1.0</v>
      </c>
      <c r="O12" s="82" t="s">
        <v>101</v>
      </c>
      <c r="P12" s="83">
        <v>97238.0</v>
      </c>
      <c r="Q12">
        <v>15.0</v>
      </c>
      <c r="R12">
        <v>6482.533333333334</v>
      </c>
      <c r="S12">
        <v>0.4627820399432321</v>
      </c>
      <c r="T12">
        <v>1.0</v>
      </c>
      <c r="U12" s="132">
        <v>1.0</v>
      </c>
      <c r="X12" s="133" t="s">
        <v>154</v>
      </c>
      <c r="Y12" s="133" t="s">
        <v>155</v>
      </c>
      <c r="Z12" s="134" t="s">
        <v>156</v>
      </c>
      <c r="AA12" s="134" t="s">
        <v>157</v>
      </c>
    </row>
    <row r="13">
      <c r="G13" s="125">
        <v>12579.7273</v>
      </c>
      <c r="H13" s="125">
        <v>1.0</v>
      </c>
      <c r="O13" s="82" t="s">
        <v>52</v>
      </c>
      <c r="P13" s="83">
        <v>14865.0</v>
      </c>
      <c r="Q13">
        <v>9.0</v>
      </c>
      <c r="R13">
        <v>1651.6666666666667</v>
      </c>
      <c r="S13">
        <v>1.8163471241170535</v>
      </c>
      <c r="T13">
        <v>0.0</v>
      </c>
      <c r="U13" s="132">
        <v>1.0</v>
      </c>
      <c r="W13" s="133" t="s">
        <v>164</v>
      </c>
      <c r="X13">
        <f>MIN(S3:S16)</f>
        <v>0.1066482968</v>
      </c>
      <c r="Y13">
        <f>QUARTILE(S3:S16,1)</f>
        <v>0.1866803611</v>
      </c>
      <c r="Z13" s="135">
        <f>QUARTILE(S3:S16,3)</f>
        <v>0.575951454</v>
      </c>
      <c r="AA13">
        <f>MAX(S3:S16)</f>
        <v>1.816347124</v>
      </c>
    </row>
    <row r="14">
      <c r="G14" s="125">
        <v>10508.9</v>
      </c>
      <c r="H14" s="125">
        <v>1.0</v>
      </c>
      <c r="O14" s="82" t="s">
        <v>53</v>
      </c>
      <c r="P14" s="83">
        <v>199070.0</v>
      </c>
      <c r="Q14">
        <v>21.0</v>
      </c>
      <c r="R14">
        <v>9479.52380952381</v>
      </c>
      <c r="S14">
        <v>0.3164715929070176</v>
      </c>
      <c r="T14">
        <v>1.0</v>
      </c>
      <c r="U14" s="132">
        <v>1.0</v>
      </c>
      <c r="W14" s="133" t="s">
        <v>165</v>
      </c>
      <c r="X14">
        <f>MIN(S17:S18)</f>
        <v>0.2818546033</v>
      </c>
      <c r="Y14">
        <f>QUARTILE(S17:S18,1)</f>
        <v>0.4204734983</v>
      </c>
      <c r="Z14" s="135">
        <f>QUARTILE(S17:S18,3)</f>
        <v>0.6977112882</v>
      </c>
      <c r="AA14">
        <f>MAX(S17:S18)</f>
        <v>0.8363301832</v>
      </c>
    </row>
    <row r="15">
      <c r="G15" s="125">
        <v>13812.6316</v>
      </c>
      <c r="H15" s="125">
        <v>1.0</v>
      </c>
      <c r="O15" s="82" t="s">
        <v>105</v>
      </c>
      <c r="P15" s="83">
        <v>262440.0</v>
      </c>
      <c r="Q15">
        <v>19.0</v>
      </c>
      <c r="R15">
        <v>13812.631578947368</v>
      </c>
      <c r="S15">
        <v>0.21719250114311842</v>
      </c>
      <c r="T15">
        <v>1.0</v>
      </c>
      <c r="U15" s="132">
        <v>1.0</v>
      </c>
      <c r="W15" s="133" t="s">
        <v>166</v>
      </c>
      <c r="X15">
        <f>MIN(S19:S29)</f>
        <v>0.2274263549</v>
      </c>
      <c r="Y15">
        <f>QUARTILE(S19:S29,1)</f>
        <v>0.3863995495</v>
      </c>
      <c r="Z15" s="135">
        <f>QUARTILE(S19:S29,3)</f>
        <v>1.197518281</v>
      </c>
      <c r="AA15">
        <f>MAX(S19:S29)</f>
        <v>1.612903226</v>
      </c>
    </row>
    <row r="16">
      <c r="G16" s="125">
        <v>3587.1</v>
      </c>
      <c r="H16" s="125">
        <v>2.0</v>
      </c>
      <c r="O16" s="82" t="s">
        <v>102</v>
      </c>
      <c r="P16" s="83">
        <v>138377.0</v>
      </c>
      <c r="Q16">
        <v>11.0</v>
      </c>
      <c r="R16">
        <v>12579.727272727272</v>
      </c>
      <c r="S16">
        <v>0.2384789379737962</v>
      </c>
      <c r="T16">
        <v>1.0</v>
      </c>
      <c r="U16" s="132">
        <v>1.0</v>
      </c>
      <c r="W16" s="133" t="s">
        <v>167</v>
      </c>
      <c r="X16">
        <f>MIN(S30:S35)</f>
        <v>0.4479483963</v>
      </c>
      <c r="Y16">
        <f>QUARTILE(S30:S35,1)</f>
        <v>0.5114941912</v>
      </c>
      <c r="Z16" s="135">
        <f>QUARTILE(S30:S35,3)</f>
        <v>0.629146442</v>
      </c>
      <c r="AA16">
        <f>MAX(S30:S35)</f>
        <v>0.7121277514</v>
      </c>
    </row>
    <row r="17">
      <c r="G17" s="125">
        <v>10643.7857</v>
      </c>
      <c r="H17" s="125">
        <v>2.0</v>
      </c>
      <c r="O17" s="82" t="s">
        <v>49</v>
      </c>
      <c r="P17" s="83">
        <v>35871.0</v>
      </c>
      <c r="Q17">
        <v>10.0</v>
      </c>
      <c r="R17">
        <v>3587.1</v>
      </c>
      <c r="S17">
        <v>0.83633018315631</v>
      </c>
      <c r="T17">
        <v>0.0</v>
      </c>
      <c r="U17" s="132">
        <v>2.0</v>
      </c>
      <c r="W17" s="133" t="s">
        <v>168</v>
      </c>
      <c r="X17">
        <f>MIN(S36)</f>
        <v>0.6548609785</v>
      </c>
      <c r="Y17">
        <f>QUARTILE(S36,1)</f>
        <v>0.6548609785</v>
      </c>
      <c r="Z17" s="135">
        <f>QUARTILE(S36,3)</f>
        <v>0.6548609785</v>
      </c>
      <c r="AA17">
        <f>MAX(S36)</f>
        <v>0.6548609785</v>
      </c>
    </row>
    <row r="18">
      <c r="G18" s="125">
        <v>3407.41667</v>
      </c>
      <c r="H18" s="125">
        <v>3.0</v>
      </c>
      <c r="O18" s="82" t="s">
        <v>98</v>
      </c>
      <c r="P18" s="83">
        <v>149013.0</v>
      </c>
      <c r="Q18">
        <v>14.0</v>
      </c>
      <c r="R18">
        <v>10643.785714285714</v>
      </c>
      <c r="S18">
        <v>0.2818546032896459</v>
      </c>
      <c r="T18">
        <v>1.0</v>
      </c>
      <c r="U18" s="132">
        <v>2.0</v>
      </c>
      <c r="W18" s="133" t="s">
        <v>169</v>
      </c>
      <c r="X18">
        <f>MIN(S37:S56)</f>
        <v>0.7149422939</v>
      </c>
      <c r="Y18">
        <f>QUARTILE(S37:S56,1)</f>
        <v>1.062280487</v>
      </c>
      <c r="Z18" s="135">
        <f>QUARTILE(S37:S56,3)</f>
        <v>2.313362106</v>
      </c>
      <c r="AA18">
        <f>MAX(S37:S56)</f>
        <v>4.833252779</v>
      </c>
    </row>
    <row r="19">
      <c r="G19" s="125">
        <v>7517.0</v>
      </c>
      <c r="H19" s="125">
        <v>3.0</v>
      </c>
      <c r="O19" s="82" t="s">
        <v>45</v>
      </c>
      <c r="P19" s="83">
        <v>40889.0</v>
      </c>
      <c r="Q19">
        <v>12.0</v>
      </c>
      <c r="R19">
        <v>3407.4166666666665</v>
      </c>
      <c r="S19">
        <v>0.8804323901293746</v>
      </c>
      <c r="T19">
        <v>0.0</v>
      </c>
      <c r="U19" s="132">
        <v>3.0</v>
      </c>
      <c r="W19" s="133" t="s">
        <v>170</v>
      </c>
      <c r="X19">
        <f>MIN(S57:S70)</f>
        <v>0.5086038823</v>
      </c>
      <c r="Y19">
        <f>QUARTILE(S57:S70,1)</f>
        <v>0.8623974469</v>
      </c>
      <c r="Z19" s="135">
        <f>QUARTILE(S57:S70,3)</f>
        <v>1.717526395</v>
      </c>
      <c r="AA19">
        <f>MAX(S57:S70)</f>
        <v>2.44773075</v>
      </c>
    </row>
    <row r="20">
      <c r="G20" s="125">
        <v>10067.1875</v>
      </c>
      <c r="H20" s="125">
        <v>3.0</v>
      </c>
      <c r="O20" s="82" t="s">
        <v>47</v>
      </c>
      <c r="P20" s="83">
        <v>67653.0</v>
      </c>
      <c r="Q20">
        <v>9.0</v>
      </c>
      <c r="R20">
        <v>7517.0</v>
      </c>
      <c r="S20">
        <v>0.39909538379672743</v>
      </c>
      <c r="T20">
        <v>1.0</v>
      </c>
      <c r="U20" s="132">
        <v>3.0</v>
      </c>
      <c r="W20" s="133" t="s">
        <v>171</v>
      </c>
      <c r="X20">
        <f>MIN(S71:S78)</f>
        <v>1.371742112</v>
      </c>
      <c r="Y20">
        <f>QUARTILE(S71:S78,1)</f>
        <v>1.880322736</v>
      </c>
      <c r="Z20" s="136">
        <f>QUARTILE(S71:S78,3)</f>
        <v>2.864808613</v>
      </c>
      <c r="AA20">
        <f>MAX(S71:S78)</f>
        <v>5.178791615</v>
      </c>
    </row>
    <row r="21">
      <c r="G21" s="125">
        <v>2106.7</v>
      </c>
      <c r="H21" s="125">
        <v>3.0</v>
      </c>
      <c r="O21" s="82" t="s">
        <v>95</v>
      </c>
      <c r="P21" s="83">
        <v>64222.0</v>
      </c>
      <c r="Q21">
        <v>8.0</v>
      </c>
      <c r="R21">
        <v>8027.75</v>
      </c>
      <c r="S21">
        <v>0.37370371523776896</v>
      </c>
      <c r="T21">
        <v>1.0</v>
      </c>
      <c r="U21" s="132">
        <v>3.0</v>
      </c>
      <c r="W21" s="133" t="s">
        <v>172</v>
      </c>
      <c r="X21">
        <f>MIN(S79:S89)</f>
        <v>1.108163471</v>
      </c>
      <c r="Y21">
        <f>QUARTILE(S79:S89,1)</f>
        <v>2.457265457</v>
      </c>
      <c r="Z21" s="136">
        <f>QUARTILE(S79:S89,3)</f>
        <v>4.91416643</v>
      </c>
      <c r="AA21">
        <f>MAX(S79:S89)</f>
        <v>8.284749923</v>
      </c>
    </row>
    <row r="22">
      <c r="G22" s="125">
        <v>13191.0833</v>
      </c>
      <c r="H22" s="125">
        <v>3.0</v>
      </c>
      <c r="O22" s="82" t="s">
        <v>103</v>
      </c>
      <c r="P22" s="83">
        <v>20934.0</v>
      </c>
      <c r="Q22">
        <v>10.0</v>
      </c>
      <c r="R22">
        <v>2093.4</v>
      </c>
      <c r="S22">
        <v>1.4330753797649758</v>
      </c>
      <c r="T22">
        <v>0.0</v>
      </c>
      <c r="U22" s="132">
        <v>3.0</v>
      </c>
      <c r="Z22" s="123"/>
      <c r="AA22" s="123"/>
    </row>
    <row r="23">
      <c r="G23" s="125">
        <v>3920.5</v>
      </c>
      <c r="H23" s="125">
        <v>3.0</v>
      </c>
      <c r="O23" s="82" t="s">
        <v>81</v>
      </c>
      <c r="P23" s="83">
        <v>21067.0</v>
      </c>
      <c r="Q23">
        <v>10.0</v>
      </c>
      <c r="R23">
        <v>2106.7</v>
      </c>
      <c r="S23">
        <v>1.4240281008211897</v>
      </c>
      <c r="T23">
        <v>0.0</v>
      </c>
      <c r="U23" s="132">
        <v>3.0</v>
      </c>
      <c r="Z23" s="123"/>
      <c r="AA23" s="123"/>
    </row>
    <row r="24">
      <c r="G24" s="125">
        <v>3089.57143</v>
      </c>
      <c r="H24" s="125">
        <v>3.0</v>
      </c>
      <c r="O24" s="82" t="s">
        <v>96</v>
      </c>
      <c r="P24" s="83">
        <v>18600.0</v>
      </c>
      <c r="Q24">
        <v>10.0</v>
      </c>
      <c r="R24">
        <v>1860.0</v>
      </c>
      <c r="S24">
        <v>1.6129032258064515</v>
      </c>
      <c r="T24">
        <v>0.0</v>
      </c>
      <c r="U24" s="132">
        <v>3.0</v>
      </c>
      <c r="Z24" s="123"/>
      <c r="AA24" s="123"/>
    </row>
    <row r="25">
      <c r="G25" s="125">
        <v>8027.75</v>
      </c>
      <c r="H25" s="125">
        <v>3.0</v>
      </c>
      <c r="O25" s="82" t="s">
        <v>97</v>
      </c>
      <c r="P25" s="83">
        <v>34274.0</v>
      </c>
      <c r="Q25">
        <v>10.0</v>
      </c>
      <c r="R25">
        <v>3427.4</v>
      </c>
      <c r="S25">
        <v>0.8752990605123417</v>
      </c>
      <c r="T25">
        <v>0.0</v>
      </c>
      <c r="U25" s="132">
        <v>3.0</v>
      </c>
      <c r="Z25" s="123"/>
      <c r="AA25" s="123"/>
    </row>
    <row r="26">
      <c r="G26" s="125">
        <v>1860.0</v>
      </c>
      <c r="H26" s="125">
        <v>3.0</v>
      </c>
      <c r="O26" s="82" t="s">
        <v>82</v>
      </c>
      <c r="P26" s="83">
        <v>158293.0</v>
      </c>
      <c r="Q26">
        <v>12.0</v>
      </c>
      <c r="R26">
        <v>13191.083333333334</v>
      </c>
      <c r="S26">
        <v>0.22742635492409646</v>
      </c>
      <c r="T26">
        <v>1.0</v>
      </c>
      <c r="U26" s="132">
        <v>3.0</v>
      </c>
      <c r="Z26" s="123"/>
      <c r="AA26" s="123"/>
    </row>
    <row r="27">
      <c r="G27" s="125">
        <v>3427.4</v>
      </c>
      <c r="H27" s="125">
        <v>3.0</v>
      </c>
      <c r="O27" s="82" t="s">
        <v>83</v>
      </c>
      <c r="P27" s="83">
        <v>31364.0</v>
      </c>
      <c r="Q27">
        <v>8.0</v>
      </c>
      <c r="R27">
        <v>3920.5</v>
      </c>
      <c r="S27">
        <v>0.7652085193215151</v>
      </c>
      <c r="T27">
        <v>0.0</v>
      </c>
      <c r="U27" s="132">
        <v>3.0</v>
      </c>
      <c r="Z27" s="123"/>
      <c r="AA27" s="123"/>
    </row>
    <row r="28">
      <c r="G28" s="125">
        <v>2093.4</v>
      </c>
      <c r="H28" s="125">
        <v>3.0</v>
      </c>
      <c r="O28" s="82" t="s">
        <v>48</v>
      </c>
      <c r="P28" s="83">
        <v>161075.0</v>
      </c>
      <c r="Q28">
        <v>16.0</v>
      </c>
      <c r="R28">
        <v>10067.1875</v>
      </c>
      <c r="S28">
        <v>0.2979978270991774</v>
      </c>
      <c r="T28">
        <v>1.0</v>
      </c>
      <c r="U28" s="132">
        <v>3.0</v>
      </c>
      <c r="Z28" s="123"/>
      <c r="AA28" s="123"/>
    </row>
    <row r="29">
      <c r="G29" s="125">
        <v>5399.875</v>
      </c>
      <c r="H29" s="125">
        <v>4.0</v>
      </c>
      <c r="O29" s="82" t="s">
        <v>84</v>
      </c>
      <c r="P29" s="83">
        <v>21627.0</v>
      </c>
      <c r="Q29">
        <v>7.0</v>
      </c>
      <c r="R29">
        <v>3089.5714285714284</v>
      </c>
      <c r="S29">
        <v>0.9710084616451659</v>
      </c>
      <c r="T29">
        <v>0.0</v>
      </c>
      <c r="U29" s="132">
        <v>3.0</v>
      </c>
      <c r="Z29" s="123"/>
      <c r="AA29" s="123"/>
    </row>
    <row r="30">
      <c r="G30" s="125">
        <v>5723.14286</v>
      </c>
      <c r="H30" s="125">
        <v>4.0</v>
      </c>
      <c r="O30" s="82" t="s">
        <v>93</v>
      </c>
      <c r="P30" s="83">
        <v>65055.0</v>
      </c>
      <c r="Q30">
        <v>11.0</v>
      </c>
      <c r="R30">
        <v>5914.090909090909</v>
      </c>
      <c r="S30">
        <v>0.5072630850818538</v>
      </c>
      <c r="T30">
        <v>0.0</v>
      </c>
      <c r="U30" s="132">
        <v>4.0</v>
      </c>
      <c r="Z30" s="123"/>
      <c r="AA30" s="123"/>
    </row>
    <row r="31">
      <c r="G31" s="125">
        <v>6697.2</v>
      </c>
      <c r="H31" s="125">
        <v>4.0</v>
      </c>
      <c r="O31" s="82" t="s">
        <v>94</v>
      </c>
      <c r="P31" s="83">
        <v>46340.0</v>
      </c>
      <c r="Q31">
        <v>11.0</v>
      </c>
      <c r="R31">
        <v>4212.727272727273</v>
      </c>
      <c r="S31">
        <v>0.7121277514026758</v>
      </c>
      <c r="T31">
        <v>0.0</v>
      </c>
      <c r="U31" s="132">
        <v>4.0</v>
      </c>
      <c r="Z31" s="123"/>
      <c r="AA31" s="123"/>
    </row>
    <row r="32">
      <c r="G32" s="125">
        <v>4589.45455</v>
      </c>
      <c r="H32" s="125">
        <v>4.0</v>
      </c>
      <c r="O32" s="82" t="s">
        <v>22</v>
      </c>
      <c r="P32" s="83">
        <v>43199.0</v>
      </c>
      <c r="Q32">
        <v>8.0</v>
      </c>
      <c r="R32">
        <v>5399.875</v>
      </c>
      <c r="S32">
        <v>0.5555684159355541</v>
      </c>
      <c r="T32">
        <v>0.0</v>
      </c>
      <c r="U32" s="132">
        <v>4.0</v>
      </c>
      <c r="Z32" s="123"/>
      <c r="AA32" s="123"/>
    </row>
    <row r="33">
      <c r="G33" s="125">
        <v>5914.09091</v>
      </c>
      <c r="H33" s="125">
        <v>4.0</v>
      </c>
      <c r="O33" s="82" t="s">
        <v>24</v>
      </c>
      <c r="P33" s="83">
        <v>40062.0</v>
      </c>
      <c r="Q33">
        <v>7.0</v>
      </c>
      <c r="R33">
        <v>5723.142857142857</v>
      </c>
      <c r="S33">
        <v>0.5241875093604913</v>
      </c>
      <c r="T33">
        <v>0.0</v>
      </c>
      <c r="U33" s="132">
        <v>4.0</v>
      </c>
      <c r="Z33" s="123"/>
      <c r="AA33" s="123"/>
    </row>
    <row r="34">
      <c r="G34" s="125">
        <v>4212.72727</v>
      </c>
      <c r="H34" s="125">
        <v>4.0</v>
      </c>
      <c r="O34" s="82" t="s">
        <v>44</v>
      </c>
      <c r="P34" s="83">
        <v>66972.0</v>
      </c>
      <c r="Q34">
        <v>10.0</v>
      </c>
      <c r="R34">
        <v>6697.2</v>
      </c>
      <c r="S34">
        <v>0.44794839634474104</v>
      </c>
      <c r="T34">
        <v>1.0</v>
      </c>
      <c r="U34" s="132">
        <v>4.0</v>
      </c>
      <c r="Z34" s="123"/>
      <c r="AA34" s="123"/>
    </row>
    <row r="35">
      <c r="G35" s="125">
        <v>4581.125</v>
      </c>
      <c r="H35" s="125">
        <v>5.0</v>
      </c>
      <c r="O35" s="82" t="s">
        <v>80</v>
      </c>
      <c r="P35" s="83">
        <v>50484.0</v>
      </c>
      <c r="Q35">
        <v>11.0</v>
      </c>
      <c r="R35">
        <v>4589.454545454545</v>
      </c>
      <c r="S35">
        <v>0.6536724506774424</v>
      </c>
      <c r="T35">
        <v>0.0</v>
      </c>
      <c r="U35" s="132">
        <v>4.0</v>
      </c>
      <c r="Z35" s="123"/>
      <c r="AA35" s="123"/>
    </row>
    <row r="36">
      <c r="G36" s="125">
        <v>1089.7</v>
      </c>
      <c r="H36" s="125">
        <v>6.0</v>
      </c>
      <c r="O36" s="82" t="s">
        <v>78</v>
      </c>
      <c r="P36" s="83">
        <v>36649.0</v>
      </c>
      <c r="Q36">
        <v>8.0</v>
      </c>
      <c r="R36">
        <v>4581.125</v>
      </c>
      <c r="S36">
        <v>0.6548609784714453</v>
      </c>
      <c r="T36">
        <v>0.0</v>
      </c>
      <c r="U36" s="132">
        <v>5.0</v>
      </c>
      <c r="Z36" s="123"/>
      <c r="AA36" s="123"/>
    </row>
    <row r="37">
      <c r="G37" s="125">
        <v>789.571429</v>
      </c>
      <c r="H37" s="125">
        <v>6.0</v>
      </c>
      <c r="O37" s="82" t="s">
        <v>68</v>
      </c>
      <c r="P37" s="83">
        <v>34423.0</v>
      </c>
      <c r="Q37">
        <v>10.0</v>
      </c>
      <c r="R37">
        <v>3442.3</v>
      </c>
      <c r="S37">
        <v>0.8715103273973797</v>
      </c>
      <c r="T37">
        <v>0.0</v>
      </c>
      <c r="U37" s="132">
        <v>6.0</v>
      </c>
      <c r="Z37" s="123"/>
      <c r="AA37" s="123"/>
    </row>
    <row r="38">
      <c r="G38" s="125">
        <v>2957.9</v>
      </c>
      <c r="H38" s="125">
        <v>6.0</v>
      </c>
      <c r="O38" s="82" t="s">
        <v>69</v>
      </c>
      <c r="P38" s="83">
        <v>25008.0</v>
      </c>
      <c r="Q38">
        <v>11.0</v>
      </c>
      <c r="R38">
        <v>2273.4545454545455</v>
      </c>
      <c r="S38">
        <v>1.31957773512476</v>
      </c>
      <c r="T38">
        <v>0.0</v>
      </c>
      <c r="U38" s="132">
        <v>6.0</v>
      </c>
      <c r="Z38" s="123"/>
      <c r="AA38" s="123"/>
    </row>
    <row r="39">
      <c r="G39" s="125">
        <v>2042.125</v>
      </c>
      <c r="H39" s="125">
        <v>6.0</v>
      </c>
      <c r="O39" s="82" t="s">
        <v>70</v>
      </c>
      <c r="P39" s="83">
        <v>38141.0</v>
      </c>
      <c r="Q39">
        <v>10.0</v>
      </c>
      <c r="R39">
        <v>3814.1</v>
      </c>
      <c r="S39">
        <v>0.7865551506253113</v>
      </c>
      <c r="T39">
        <v>0.0</v>
      </c>
      <c r="U39" s="132">
        <v>6.0</v>
      </c>
      <c r="Z39" s="123"/>
      <c r="AA39" s="123"/>
    </row>
    <row r="40">
      <c r="G40" s="125">
        <v>1358.77778</v>
      </c>
      <c r="H40" s="125">
        <v>6.0</v>
      </c>
      <c r="O40" s="82" t="s">
        <v>71</v>
      </c>
      <c r="P40" s="83">
        <v>13653.0</v>
      </c>
      <c r="Q40">
        <v>10.0</v>
      </c>
      <c r="R40">
        <v>1365.3</v>
      </c>
      <c r="S40">
        <v>2.197319270490002</v>
      </c>
      <c r="T40">
        <v>0.0</v>
      </c>
      <c r="U40" s="132">
        <v>6.0</v>
      </c>
      <c r="Z40" s="123"/>
      <c r="AA40" s="123"/>
    </row>
    <row r="41">
      <c r="G41" s="125">
        <v>1064.1</v>
      </c>
      <c r="H41" s="125">
        <v>6.0</v>
      </c>
      <c r="O41" s="82" t="s">
        <v>72</v>
      </c>
      <c r="P41" s="83">
        <v>45130.0</v>
      </c>
      <c r="Q41">
        <v>15.0</v>
      </c>
      <c r="R41">
        <v>3008.6666666666665</v>
      </c>
      <c r="S41">
        <v>0.9971194327498338</v>
      </c>
      <c r="T41">
        <v>0.0</v>
      </c>
      <c r="U41" s="132">
        <v>6.0</v>
      </c>
      <c r="Z41" s="123"/>
      <c r="AA41" s="123"/>
    </row>
    <row r="42">
      <c r="G42" s="125">
        <v>2782.16667</v>
      </c>
      <c r="H42" s="125">
        <v>6.0</v>
      </c>
      <c r="O42" s="82" t="s">
        <v>37</v>
      </c>
      <c r="P42" s="83">
        <v>16337.0</v>
      </c>
      <c r="Q42">
        <v>8.0</v>
      </c>
      <c r="R42">
        <v>2042.125</v>
      </c>
      <c r="S42">
        <v>1.4690579665789312</v>
      </c>
      <c r="T42">
        <v>0.0</v>
      </c>
      <c r="U42" s="132">
        <v>6.0</v>
      </c>
      <c r="Z42" s="123"/>
      <c r="AA42" s="123"/>
    </row>
    <row r="43">
      <c r="G43" s="125">
        <v>4196.14286</v>
      </c>
      <c r="H43" s="125">
        <v>6.0</v>
      </c>
      <c r="O43" s="82" t="s">
        <v>38</v>
      </c>
      <c r="P43" s="83">
        <v>12229.0</v>
      </c>
      <c r="Q43">
        <v>9.0</v>
      </c>
      <c r="R43">
        <v>1358.7777777777778</v>
      </c>
      <c r="S43">
        <v>2.2078665467331753</v>
      </c>
      <c r="T43">
        <v>0.0</v>
      </c>
      <c r="U43" s="132">
        <v>6.0</v>
      </c>
      <c r="Z43" s="123"/>
      <c r="AA43" s="123"/>
    </row>
    <row r="44">
      <c r="G44" s="125">
        <v>2740.44444</v>
      </c>
      <c r="H44" s="125">
        <v>6.0</v>
      </c>
      <c r="O44" s="82" t="s">
        <v>39</v>
      </c>
      <c r="P44" s="83">
        <v>10641.0</v>
      </c>
      <c r="Q44">
        <v>10.0</v>
      </c>
      <c r="R44">
        <v>1064.1</v>
      </c>
      <c r="S44">
        <v>2.81928390188892</v>
      </c>
      <c r="T44">
        <v>0.0</v>
      </c>
      <c r="U44" s="132">
        <v>6.0</v>
      </c>
      <c r="Z44" s="123"/>
      <c r="AA44" s="123"/>
    </row>
    <row r="45">
      <c r="G45" s="125">
        <v>620.7</v>
      </c>
      <c r="H45" s="125">
        <v>6.0</v>
      </c>
      <c r="O45" s="82" t="s">
        <v>20</v>
      </c>
      <c r="P45" s="83">
        <v>5527.0</v>
      </c>
      <c r="Q45">
        <v>7.0</v>
      </c>
      <c r="R45">
        <v>789.5714285714286</v>
      </c>
      <c r="S45">
        <v>3.799529582051746</v>
      </c>
      <c r="T45">
        <v>0.0</v>
      </c>
      <c r="U45" s="132">
        <v>6.0</v>
      </c>
      <c r="Z45" s="123"/>
      <c r="AA45" s="123"/>
    </row>
    <row r="46">
      <c r="G46" s="125">
        <v>3442.3</v>
      </c>
      <c r="H46" s="125">
        <v>6.0</v>
      </c>
      <c r="O46" s="90" t="s">
        <v>73</v>
      </c>
      <c r="P46" s="83">
        <v>23222.0</v>
      </c>
      <c r="Q46">
        <v>11.0</v>
      </c>
      <c r="R46">
        <v>2111.090909090909</v>
      </c>
      <c r="S46">
        <v>1.4210662302988546</v>
      </c>
      <c r="T46">
        <v>0.0</v>
      </c>
      <c r="U46" s="132">
        <v>6.0</v>
      </c>
      <c r="Z46" s="123"/>
      <c r="AA46" s="123"/>
    </row>
    <row r="47">
      <c r="G47" s="125">
        <v>2273.45455</v>
      </c>
      <c r="H47" s="125">
        <v>6.0</v>
      </c>
      <c r="O47" s="82" t="s">
        <v>40</v>
      </c>
      <c r="P47" s="83">
        <v>33386.0</v>
      </c>
      <c r="Q47">
        <v>12.0</v>
      </c>
      <c r="R47">
        <v>2782.1666666666665</v>
      </c>
      <c r="S47">
        <v>1.078296291858863</v>
      </c>
      <c r="T47">
        <v>0.0</v>
      </c>
      <c r="U47" s="132">
        <v>6.0</v>
      </c>
      <c r="Z47" s="123"/>
      <c r="AA47" s="123"/>
    </row>
    <row r="48">
      <c r="G48" s="125">
        <v>3814.1</v>
      </c>
      <c r="H48" s="125">
        <v>6.0</v>
      </c>
      <c r="O48" s="82" t="s">
        <v>41</v>
      </c>
      <c r="P48" s="83">
        <v>58746.0</v>
      </c>
      <c r="Q48">
        <v>14.0</v>
      </c>
      <c r="R48">
        <v>4196.142857142857</v>
      </c>
      <c r="S48">
        <v>0.7149422939434174</v>
      </c>
      <c r="T48">
        <v>0.0</v>
      </c>
      <c r="U48" s="132">
        <v>6.0</v>
      </c>
      <c r="Z48" s="123"/>
      <c r="AA48" s="123"/>
    </row>
    <row r="49">
      <c r="G49" s="125">
        <v>1365.3</v>
      </c>
      <c r="H49" s="125">
        <v>6.0</v>
      </c>
      <c r="O49" s="82" t="s">
        <v>74</v>
      </c>
      <c r="P49" s="83">
        <v>14119.0</v>
      </c>
      <c r="Q49">
        <v>6.0</v>
      </c>
      <c r="R49">
        <v>2353.1666666666665</v>
      </c>
      <c r="S49">
        <v>1.2748778242085135</v>
      </c>
      <c r="T49">
        <v>0.0</v>
      </c>
      <c r="U49" s="132">
        <v>6.0</v>
      </c>
      <c r="Z49" s="123"/>
      <c r="AA49" s="123"/>
    </row>
    <row r="50">
      <c r="G50" s="125">
        <v>3008.66667</v>
      </c>
      <c r="H50" s="125">
        <v>6.0</v>
      </c>
      <c r="O50" s="82" t="s">
        <v>21</v>
      </c>
      <c r="P50" s="83">
        <v>29579.0</v>
      </c>
      <c r="Q50">
        <v>10.0</v>
      </c>
      <c r="R50">
        <v>2957.9</v>
      </c>
      <c r="S50">
        <v>1.0142330707596605</v>
      </c>
      <c r="T50">
        <v>0.0</v>
      </c>
      <c r="U50" s="132">
        <v>6.0</v>
      </c>
      <c r="Z50" s="123"/>
      <c r="AA50" s="123"/>
    </row>
    <row r="51">
      <c r="G51" s="125">
        <v>2111.09091</v>
      </c>
      <c r="H51" s="125">
        <v>6.0</v>
      </c>
      <c r="O51" s="82" t="s">
        <v>75</v>
      </c>
      <c r="P51" s="83">
        <v>9126.0</v>
      </c>
      <c r="Q51">
        <v>8.0</v>
      </c>
      <c r="R51">
        <v>1140.75</v>
      </c>
      <c r="S51">
        <v>2.629848783694938</v>
      </c>
      <c r="T51">
        <v>0.0</v>
      </c>
      <c r="U51" s="132">
        <v>6.0</v>
      </c>
      <c r="Z51" s="123"/>
      <c r="AA51" s="123"/>
    </row>
    <row r="52">
      <c r="G52" s="125">
        <v>2353.16667</v>
      </c>
      <c r="H52" s="125">
        <v>6.0</v>
      </c>
      <c r="O52" s="82" t="s">
        <v>76</v>
      </c>
      <c r="P52" s="83">
        <v>9315.0</v>
      </c>
      <c r="Q52">
        <v>6.0</v>
      </c>
      <c r="R52">
        <v>1552.5</v>
      </c>
      <c r="S52">
        <v>1.932367149758454</v>
      </c>
      <c r="T52">
        <v>0.0</v>
      </c>
      <c r="U52" s="132">
        <v>6.0</v>
      </c>
      <c r="Z52" s="123"/>
      <c r="AA52" s="123"/>
    </row>
    <row r="53">
      <c r="G53" s="125">
        <v>1140.75</v>
      </c>
      <c r="H53" s="125">
        <v>6.0</v>
      </c>
      <c r="O53" s="82" t="s">
        <v>42</v>
      </c>
      <c r="P53" s="83">
        <v>24664.0</v>
      </c>
      <c r="Q53">
        <v>9.0</v>
      </c>
      <c r="R53">
        <v>2740.4444444444443</v>
      </c>
      <c r="S53">
        <v>1.094712941939669</v>
      </c>
      <c r="T53">
        <v>0.0</v>
      </c>
      <c r="U53" s="132">
        <v>6.0</v>
      </c>
      <c r="Z53" s="123"/>
      <c r="AA53" s="123"/>
    </row>
    <row r="54">
      <c r="G54" s="125">
        <v>1552.5</v>
      </c>
      <c r="H54" s="125">
        <v>6.0</v>
      </c>
      <c r="O54" s="82" t="s">
        <v>77</v>
      </c>
      <c r="P54" s="83">
        <v>18612.0</v>
      </c>
      <c r="Q54">
        <v>9.0</v>
      </c>
      <c r="R54">
        <v>2068.0</v>
      </c>
      <c r="S54">
        <v>1.4506769825918762</v>
      </c>
      <c r="T54">
        <v>0.0</v>
      </c>
      <c r="U54" s="132">
        <v>6.0</v>
      </c>
      <c r="Z54" s="123"/>
      <c r="AA54" s="123"/>
    </row>
    <row r="55">
      <c r="G55" s="125">
        <v>2068.0</v>
      </c>
      <c r="H55" s="125">
        <v>6.0</v>
      </c>
      <c r="O55" s="82" t="s">
        <v>12</v>
      </c>
      <c r="P55" s="83">
        <v>10897.0</v>
      </c>
      <c r="Q55">
        <v>10.0</v>
      </c>
      <c r="R55">
        <v>1089.7</v>
      </c>
      <c r="S55">
        <v>2.753051298522529</v>
      </c>
      <c r="T55">
        <v>0.0</v>
      </c>
      <c r="U55" s="132">
        <v>6.0</v>
      </c>
      <c r="Z55" s="123"/>
      <c r="AA55" s="123"/>
    </row>
    <row r="56">
      <c r="G56" s="125">
        <v>3604.83333</v>
      </c>
      <c r="H56" s="125">
        <v>7.0</v>
      </c>
      <c r="O56" s="82" t="s">
        <v>43</v>
      </c>
      <c r="P56" s="83">
        <v>6207.0</v>
      </c>
      <c r="Q56">
        <v>10.0</v>
      </c>
      <c r="R56">
        <v>620.7</v>
      </c>
      <c r="S56">
        <v>4.833252779120348</v>
      </c>
      <c r="T56">
        <v>0.0</v>
      </c>
      <c r="U56" s="132">
        <v>6.0</v>
      </c>
      <c r="Z56" s="123"/>
      <c r="AA56" s="123"/>
    </row>
    <row r="57">
      <c r="G57" s="125">
        <v>1710.25</v>
      </c>
      <c r="H57" s="125">
        <v>7.0</v>
      </c>
      <c r="O57" s="82" t="s">
        <v>18</v>
      </c>
      <c r="P57" s="83">
        <v>47188.0</v>
      </c>
      <c r="Q57">
        <v>8.0</v>
      </c>
      <c r="R57">
        <v>5898.5</v>
      </c>
      <c r="S57">
        <v>0.5086038823429686</v>
      </c>
      <c r="T57">
        <v>0.0</v>
      </c>
      <c r="U57" s="132">
        <v>7.0</v>
      </c>
      <c r="Z57" s="123"/>
      <c r="AA57" s="123"/>
    </row>
    <row r="58">
      <c r="G58" s="125">
        <v>5898.5</v>
      </c>
      <c r="H58" s="125">
        <v>7.0</v>
      </c>
      <c r="O58" s="82" t="s">
        <v>65</v>
      </c>
      <c r="P58" s="83">
        <v>11800.0</v>
      </c>
      <c r="Q58">
        <v>6.0</v>
      </c>
      <c r="R58">
        <v>1966.6666666666667</v>
      </c>
      <c r="S58">
        <v>1.5254237288135595</v>
      </c>
      <c r="T58">
        <v>0.0</v>
      </c>
      <c r="U58" s="132">
        <v>7.0</v>
      </c>
      <c r="Z58" s="123"/>
      <c r="AA58" s="123"/>
    </row>
    <row r="59">
      <c r="G59" s="125">
        <v>3785.125</v>
      </c>
      <c r="H59" s="125">
        <v>7.0</v>
      </c>
      <c r="O59" s="82" t="s">
        <v>66</v>
      </c>
      <c r="P59" s="83">
        <v>11196.0</v>
      </c>
      <c r="Q59">
        <v>6.0</v>
      </c>
      <c r="R59">
        <v>1866.0</v>
      </c>
      <c r="S59">
        <v>1.607717041800643</v>
      </c>
      <c r="T59">
        <v>0.0</v>
      </c>
      <c r="U59" s="132">
        <v>7.0</v>
      </c>
      <c r="Z59" s="123"/>
      <c r="AA59" s="123"/>
    </row>
    <row r="60">
      <c r="G60" s="125">
        <v>1896.25</v>
      </c>
      <c r="H60" s="125">
        <v>7.0</v>
      </c>
      <c r="O60" s="82" t="s">
        <v>33</v>
      </c>
      <c r="P60" s="83">
        <v>30281.0</v>
      </c>
      <c r="Q60">
        <v>8.0</v>
      </c>
      <c r="R60">
        <v>3785.125</v>
      </c>
      <c r="S60">
        <v>0.7925762028995079</v>
      </c>
      <c r="T60">
        <v>0.0</v>
      </c>
      <c r="U60" s="132">
        <v>7.0</v>
      </c>
      <c r="Z60" s="123"/>
      <c r="AA60" s="123"/>
    </row>
    <row r="61">
      <c r="G61" s="125">
        <v>2527.5</v>
      </c>
      <c r="H61" s="125">
        <v>7.0</v>
      </c>
      <c r="O61" s="82" t="s">
        <v>89</v>
      </c>
      <c r="P61" s="83">
        <v>21491.0</v>
      </c>
      <c r="Q61">
        <v>7.0</v>
      </c>
      <c r="R61">
        <v>3070.1428571428573</v>
      </c>
      <c r="S61">
        <v>0.9771532269322042</v>
      </c>
      <c r="T61">
        <v>0.0</v>
      </c>
      <c r="U61" s="132">
        <v>7.0</v>
      </c>
      <c r="Z61" s="123"/>
      <c r="AA61" s="123"/>
    </row>
    <row r="62">
      <c r="G62" s="125">
        <v>1323.71429</v>
      </c>
      <c r="H62" s="125">
        <v>7.0</v>
      </c>
      <c r="O62" s="82" t="s">
        <v>90</v>
      </c>
      <c r="P62" s="83">
        <v>9846.0</v>
      </c>
      <c r="Q62">
        <v>6.0</v>
      </c>
      <c r="R62">
        <v>1641.0</v>
      </c>
      <c r="S62">
        <v>1.8281535648994516</v>
      </c>
      <c r="T62">
        <v>0.0</v>
      </c>
      <c r="U62" s="132">
        <v>7.0</v>
      </c>
      <c r="Z62" s="123"/>
      <c r="AA62" s="123"/>
    </row>
    <row r="63">
      <c r="G63" s="125">
        <v>1966.66667</v>
      </c>
      <c r="H63" s="125">
        <v>7.0</v>
      </c>
      <c r="O63" s="82" t="s">
        <v>91</v>
      </c>
      <c r="P63" s="83">
        <v>25474.0</v>
      </c>
      <c r="Q63">
        <v>8.0</v>
      </c>
      <c r="R63">
        <v>3184.25</v>
      </c>
      <c r="S63">
        <v>0.9421370809452775</v>
      </c>
      <c r="T63">
        <v>0.0</v>
      </c>
      <c r="U63" s="132">
        <v>7.0</v>
      </c>
      <c r="Z63" s="123"/>
      <c r="AA63" s="123"/>
    </row>
    <row r="64">
      <c r="G64" s="125">
        <v>1866.0</v>
      </c>
      <c r="H64" s="125">
        <v>7.0</v>
      </c>
      <c r="O64" s="82" t="s">
        <v>92</v>
      </c>
      <c r="P64" s="83">
        <v>35893.0</v>
      </c>
      <c r="Q64">
        <v>10.0</v>
      </c>
      <c r="R64">
        <v>3589.3</v>
      </c>
      <c r="S64">
        <v>0.8358175688852979</v>
      </c>
      <c r="T64">
        <v>0.0</v>
      </c>
      <c r="U64" s="132">
        <v>7.0</v>
      </c>
      <c r="Z64" s="123"/>
      <c r="AA64" s="123"/>
    </row>
    <row r="65">
      <c r="G65" s="125">
        <v>1225.625</v>
      </c>
      <c r="H65" s="125">
        <v>7.0</v>
      </c>
      <c r="O65" s="82" t="s">
        <v>10</v>
      </c>
      <c r="P65" s="83">
        <v>21629.0</v>
      </c>
      <c r="Q65">
        <v>6.0</v>
      </c>
      <c r="R65">
        <v>3604.8333333333335</v>
      </c>
      <c r="S65">
        <v>0.8322160062878543</v>
      </c>
      <c r="T65">
        <v>0.0</v>
      </c>
      <c r="U65" s="132">
        <v>7.0</v>
      </c>
      <c r="Z65" s="123"/>
      <c r="AA65" s="123"/>
    </row>
    <row r="66">
      <c r="G66" s="125">
        <v>3070.14286</v>
      </c>
      <c r="H66" s="125">
        <v>7.0</v>
      </c>
      <c r="O66" s="82" t="s">
        <v>34</v>
      </c>
      <c r="P66" s="83">
        <v>15170.0</v>
      </c>
      <c r="Q66">
        <v>8.0</v>
      </c>
      <c r="R66">
        <v>1896.25</v>
      </c>
      <c r="S66">
        <v>1.5820698747528017</v>
      </c>
      <c r="T66">
        <v>0.0</v>
      </c>
      <c r="U66" s="132">
        <v>7.0</v>
      </c>
      <c r="Z66" s="123"/>
      <c r="AA66" s="123"/>
    </row>
    <row r="67">
      <c r="G67" s="125">
        <v>1641.0</v>
      </c>
      <c r="H67" s="125">
        <v>7.0</v>
      </c>
      <c r="O67" s="82" t="s">
        <v>35</v>
      </c>
      <c r="P67" s="83">
        <v>15165.0</v>
      </c>
      <c r="Q67">
        <v>6.0</v>
      </c>
      <c r="R67">
        <v>2527.5</v>
      </c>
      <c r="S67">
        <v>1.1869436201780417</v>
      </c>
      <c r="T67">
        <v>0.0</v>
      </c>
      <c r="U67" s="132">
        <v>7.0</v>
      </c>
      <c r="Z67" s="123"/>
      <c r="AA67" s="123"/>
    </row>
    <row r="68">
      <c r="G68" s="125">
        <v>3184.25</v>
      </c>
      <c r="H68" s="125">
        <v>7.0</v>
      </c>
      <c r="O68" s="82" t="s">
        <v>67</v>
      </c>
      <c r="P68" s="83">
        <v>9805.0</v>
      </c>
      <c r="Q68">
        <v>8.0</v>
      </c>
      <c r="R68">
        <v>1225.625</v>
      </c>
      <c r="S68">
        <v>2.447730749617542</v>
      </c>
      <c r="T68">
        <v>0.0</v>
      </c>
      <c r="U68" s="132">
        <v>7.0</v>
      </c>
      <c r="Z68" s="123"/>
      <c r="AA68" s="123"/>
    </row>
    <row r="69">
      <c r="G69" s="125">
        <v>3589.3</v>
      </c>
      <c r="H69" s="125">
        <v>7.0</v>
      </c>
      <c r="O69" s="82" t="s">
        <v>36</v>
      </c>
      <c r="P69" s="83">
        <v>9266.0</v>
      </c>
      <c r="Q69">
        <v>7.0</v>
      </c>
      <c r="R69">
        <v>1323.7142857142858</v>
      </c>
      <c r="S69">
        <v>2.26635009712929</v>
      </c>
      <c r="T69">
        <v>0.0</v>
      </c>
      <c r="U69" s="132">
        <v>7.0</v>
      </c>
      <c r="Z69" s="123"/>
      <c r="AA69" s="123"/>
    </row>
    <row r="70">
      <c r="G70" s="125">
        <v>1588.6</v>
      </c>
      <c r="H70" s="125">
        <v>8.0</v>
      </c>
      <c r="O70" s="82" t="s">
        <v>19</v>
      </c>
      <c r="P70" s="83">
        <v>13682.0</v>
      </c>
      <c r="Q70">
        <v>8.0</v>
      </c>
      <c r="R70">
        <v>1710.25</v>
      </c>
      <c r="S70">
        <v>1.75412951322906</v>
      </c>
      <c r="T70">
        <v>0.0</v>
      </c>
      <c r="U70" s="132">
        <v>7.0</v>
      </c>
      <c r="Z70" s="123"/>
      <c r="AA70" s="123"/>
    </row>
    <row r="71">
      <c r="G71" s="125">
        <v>1249.88889</v>
      </c>
      <c r="H71" s="125">
        <v>8.0</v>
      </c>
      <c r="O71" s="82" t="s">
        <v>16</v>
      </c>
      <c r="P71" s="83">
        <v>15886.0</v>
      </c>
      <c r="Q71">
        <v>10.0</v>
      </c>
      <c r="R71">
        <v>1588.6</v>
      </c>
      <c r="S71">
        <v>1.8884552436107263</v>
      </c>
      <c r="T71">
        <v>0.0</v>
      </c>
      <c r="U71" s="132">
        <v>8.0</v>
      </c>
      <c r="Z71" s="123"/>
      <c r="AA71" s="123"/>
    </row>
    <row r="72">
      <c r="G72" s="125">
        <v>1616.44444</v>
      </c>
      <c r="H72" s="125">
        <v>8.0</v>
      </c>
      <c r="O72" s="82" t="s">
        <v>60</v>
      </c>
      <c r="P72" s="83">
        <v>8818.0</v>
      </c>
      <c r="Q72">
        <v>8.0</v>
      </c>
      <c r="R72">
        <v>1102.25</v>
      </c>
      <c r="S72">
        <v>2.7217056021773645</v>
      </c>
      <c r="T72">
        <v>0.0</v>
      </c>
      <c r="U72" s="132">
        <v>8.0</v>
      </c>
      <c r="Z72" s="123"/>
      <c r="AA72" s="123"/>
    </row>
    <row r="73">
      <c r="G73" s="125">
        <v>1102.25</v>
      </c>
      <c r="H73" s="125">
        <v>8.0</v>
      </c>
      <c r="O73" s="82" t="s">
        <v>61</v>
      </c>
      <c r="P73" s="83">
        <v>9336.0</v>
      </c>
      <c r="Q73">
        <v>8.0</v>
      </c>
      <c r="R73">
        <v>1167.0</v>
      </c>
      <c r="S73">
        <v>2.570694087403599</v>
      </c>
      <c r="T73">
        <v>0.0</v>
      </c>
      <c r="U73" s="132">
        <v>8.0</v>
      </c>
      <c r="Z73" s="123"/>
      <c r="AA73" s="123"/>
    </row>
    <row r="74">
      <c r="G74" s="125">
        <v>1167.0</v>
      </c>
      <c r="H74" s="125">
        <v>8.0</v>
      </c>
      <c r="O74" s="82" t="s">
        <v>62</v>
      </c>
      <c r="P74" s="83">
        <v>19683.0</v>
      </c>
      <c r="Q74">
        <v>9.0</v>
      </c>
      <c r="R74">
        <v>2187.0</v>
      </c>
      <c r="S74">
        <v>1.3717421124828533</v>
      </c>
      <c r="T74">
        <v>0.0</v>
      </c>
      <c r="U74" s="132">
        <v>8.0</v>
      </c>
      <c r="Z74" s="123"/>
      <c r="AA74" s="123"/>
    </row>
    <row r="75">
      <c r="G75" s="125">
        <v>2187.0</v>
      </c>
      <c r="H75" s="125">
        <v>8.0</v>
      </c>
      <c r="O75" s="82" t="s">
        <v>63</v>
      </c>
      <c r="P75" s="83">
        <v>6375.0</v>
      </c>
      <c r="Q75">
        <v>7.0</v>
      </c>
      <c r="R75">
        <v>910.7142857142857</v>
      </c>
      <c r="S75">
        <v>3.2941176470588234</v>
      </c>
      <c r="T75">
        <v>0.0</v>
      </c>
      <c r="U75" s="132">
        <v>8.0</v>
      </c>
      <c r="Z75" s="123"/>
      <c r="AA75" s="123"/>
    </row>
    <row r="76">
      <c r="G76" s="125">
        <v>910.714286</v>
      </c>
      <c r="H76" s="125">
        <v>8.0</v>
      </c>
      <c r="O76" s="82" t="s">
        <v>31</v>
      </c>
      <c r="P76" s="83">
        <v>11249.0</v>
      </c>
      <c r="Q76">
        <v>9.0</v>
      </c>
      <c r="R76">
        <v>1249.888888888889</v>
      </c>
      <c r="S76">
        <v>2.400213352297982</v>
      </c>
      <c r="T76">
        <v>0.0</v>
      </c>
      <c r="U76" s="132">
        <v>8.0</v>
      </c>
      <c r="Z76" s="123"/>
      <c r="AA76" s="123"/>
    </row>
    <row r="77">
      <c r="G77" s="125">
        <v>579.285714</v>
      </c>
      <c r="H77" s="125">
        <v>8.0</v>
      </c>
      <c r="O77" s="82" t="s">
        <v>64</v>
      </c>
      <c r="P77" s="83">
        <v>4055.0</v>
      </c>
      <c r="Q77">
        <v>7.0</v>
      </c>
      <c r="R77">
        <v>579.2857142857143</v>
      </c>
      <c r="S77">
        <v>5.178791615289766</v>
      </c>
      <c r="T77">
        <v>0.0</v>
      </c>
      <c r="U77" s="132">
        <v>8.0</v>
      </c>
      <c r="Z77" s="123"/>
      <c r="AA77" s="123"/>
    </row>
    <row r="78">
      <c r="G78" s="125">
        <v>534.285714</v>
      </c>
      <c r="H78" s="125">
        <v>9.0</v>
      </c>
      <c r="O78" s="82" t="s">
        <v>32</v>
      </c>
      <c r="P78" s="83">
        <v>14548.0</v>
      </c>
      <c r="Q78">
        <v>9.0</v>
      </c>
      <c r="R78">
        <v>1616.4444444444443</v>
      </c>
      <c r="S78">
        <v>1.8559252130877097</v>
      </c>
      <c r="T78">
        <v>0.0</v>
      </c>
      <c r="U78" s="132">
        <v>8.0</v>
      </c>
      <c r="Z78" s="123"/>
      <c r="AA78" s="123"/>
    </row>
    <row r="79">
      <c r="G79" s="125">
        <v>2707.18182</v>
      </c>
      <c r="H79" s="125">
        <v>9.0</v>
      </c>
      <c r="O79" s="82" t="s">
        <v>54</v>
      </c>
      <c r="P79" s="83">
        <v>4991.0</v>
      </c>
      <c r="Q79">
        <v>7.0</v>
      </c>
      <c r="R79">
        <v>713.0</v>
      </c>
      <c r="S79">
        <v>4.207573632538569</v>
      </c>
      <c r="T79">
        <v>0.0</v>
      </c>
      <c r="U79" s="132">
        <v>9.0</v>
      </c>
      <c r="Z79" s="123"/>
      <c r="AA79" s="123"/>
    </row>
    <row r="80">
      <c r="G80" s="125">
        <v>663.555556</v>
      </c>
      <c r="H80" s="125">
        <v>9.0</v>
      </c>
      <c r="O80" s="82" t="s">
        <v>28</v>
      </c>
      <c r="P80" s="83">
        <v>29779.0</v>
      </c>
      <c r="Q80">
        <v>11.0</v>
      </c>
      <c r="R80">
        <v>2707.181818181818</v>
      </c>
      <c r="S80">
        <v>1.1081634709023136</v>
      </c>
      <c r="T80">
        <v>0.0</v>
      </c>
      <c r="U80" s="132">
        <v>9.0</v>
      </c>
      <c r="Z80" s="123"/>
      <c r="AA80" s="123"/>
    </row>
    <row r="81">
      <c r="G81" s="125">
        <v>362.111111</v>
      </c>
      <c r="H81" s="125">
        <v>9.0</v>
      </c>
      <c r="O81" s="82" t="s">
        <v>55</v>
      </c>
      <c r="P81" s="83">
        <v>5463.0</v>
      </c>
      <c r="Q81">
        <v>9.0</v>
      </c>
      <c r="R81">
        <v>607.0</v>
      </c>
      <c r="S81">
        <v>4.942339373970346</v>
      </c>
      <c r="T81">
        <v>0.0</v>
      </c>
      <c r="U81" s="132">
        <v>9.0</v>
      </c>
      <c r="Z81" s="123"/>
      <c r="AA81" s="123"/>
    </row>
    <row r="82">
      <c r="G82" s="125">
        <v>713.0</v>
      </c>
      <c r="H82" s="125">
        <v>9.0</v>
      </c>
      <c r="O82" s="82" t="s">
        <v>29</v>
      </c>
      <c r="P82" s="83">
        <v>5972.0</v>
      </c>
      <c r="Q82">
        <v>9.0</v>
      </c>
      <c r="R82">
        <v>663.5555555555555</v>
      </c>
      <c r="S82">
        <v>4.521098459477562</v>
      </c>
      <c r="T82">
        <v>0.0</v>
      </c>
      <c r="U82" s="132">
        <v>9.0</v>
      </c>
      <c r="Z82" s="123"/>
      <c r="AA82" s="123"/>
    </row>
    <row r="83">
      <c r="G83" s="125">
        <v>607.0</v>
      </c>
      <c r="H83" s="125">
        <v>9.0</v>
      </c>
      <c r="O83" s="82" t="s">
        <v>56</v>
      </c>
      <c r="P83" s="83">
        <v>4298.0</v>
      </c>
      <c r="Q83">
        <v>7.0</v>
      </c>
      <c r="R83">
        <v>614.0</v>
      </c>
      <c r="S83">
        <v>4.885993485342019</v>
      </c>
      <c r="T83">
        <v>0.0</v>
      </c>
      <c r="U83" s="132">
        <v>9.0</v>
      </c>
      <c r="Z83" s="123"/>
      <c r="AA83" s="123"/>
    </row>
    <row r="84">
      <c r="G84" s="125">
        <v>614.0</v>
      </c>
      <c r="H84" s="125">
        <v>9.0</v>
      </c>
      <c r="O84" s="82" t="s">
        <v>57</v>
      </c>
      <c r="P84" s="83">
        <v>6623.0</v>
      </c>
      <c r="Q84">
        <v>6.0</v>
      </c>
      <c r="R84">
        <v>1103.8333333333333</v>
      </c>
      <c r="S84">
        <v>2.7178016004831647</v>
      </c>
      <c r="T84">
        <v>0.0</v>
      </c>
      <c r="U84" s="132">
        <v>9.0</v>
      </c>
      <c r="Z84" s="123"/>
      <c r="AA84" s="123"/>
    </row>
    <row r="85">
      <c r="G85" s="125">
        <v>1103.83333</v>
      </c>
      <c r="H85" s="125">
        <v>9.0</v>
      </c>
      <c r="O85" s="82" t="s">
        <v>14</v>
      </c>
      <c r="P85" s="83">
        <v>3740.0</v>
      </c>
      <c r="Q85">
        <v>7.0</v>
      </c>
      <c r="R85">
        <v>534.2857142857143</v>
      </c>
      <c r="S85">
        <v>5.614973262032086</v>
      </c>
      <c r="T85">
        <v>0.0</v>
      </c>
      <c r="U85" s="132">
        <v>9.0</v>
      </c>
      <c r="Z85" s="123"/>
      <c r="AA85" s="123"/>
    </row>
    <row r="86">
      <c r="G86" s="125">
        <v>626.555556</v>
      </c>
      <c r="H86" s="125">
        <v>9.0</v>
      </c>
      <c r="O86" s="82" t="s">
        <v>58</v>
      </c>
      <c r="P86" s="83">
        <v>5639.0</v>
      </c>
      <c r="Q86">
        <v>9.0</v>
      </c>
      <c r="R86">
        <v>626.5555555555555</v>
      </c>
      <c r="S86">
        <v>4.788082993438553</v>
      </c>
      <c r="T86">
        <v>0.0</v>
      </c>
      <c r="U86" s="132">
        <v>9.0</v>
      </c>
      <c r="Z86" s="123"/>
      <c r="AA86" s="123"/>
    </row>
    <row r="87">
      <c r="G87" s="125">
        <v>1387.0</v>
      </c>
      <c r="H87" s="125">
        <v>9.0</v>
      </c>
      <c r="O87" s="82" t="s">
        <v>88</v>
      </c>
      <c r="P87" s="83">
        <v>8194.0</v>
      </c>
      <c r="Q87">
        <v>6.0</v>
      </c>
      <c r="R87">
        <v>1365.6666666666667</v>
      </c>
      <c r="S87">
        <v>2.196729314132292</v>
      </c>
      <c r="T87">
        <v>0.0</v>
      </c>
      <c r="U87" s="132">
        <v>9.0</v>
      </c>
      <c r="Z87" s="123"/>
      <c r="AA87" s="123"/>
    </row>
    <row r="88">
      <c r="G88" s="125">
        <v>1365.66667</v>
      </c>
      <c r="H88" s="125">
        <v>9.0</v>
      </c>
      <c r="O88" s="91" t="s">
        <v>30</v>
      </c>
      <c r="P88" s="83">
        <v>3259.0</v>
      </c>
      <c r="Q88">
        <v>9.0</v>
      </c>
      <c r="R88">
        <v>362.1111111111111</v>
      </c>
      <c r="S88">
        <v>8.284749923289352</v>
      </c>
      <c r="T88">
        <v>0.0</v>
      </c>
      <c r="U88" s="132">
        <v>9.0</v>
      </c>
      <c r="Z88" s="123"/>
      <c r="AA88" s="123"/>
    </row>
    <row r="89">
      <c r="O89" s="82" t="s">
        <v>59</v>
      </c>
      <c r="P89" s="83">
        <v>9709.0</v>
      </c>
      <c r="Q89">
        <v>7.0</v>
      </c>
      <c r="R89">
        <v>1387.0</v>
      </c>
      <c r="S89">
        <v>2.1629416005767843</v>
      </c>
      <c r="T89">
        <v>0.0</v>
      </c>
      <c r="U89" s="132">
        <v>9.0</v>
      </c>
      <c r="Z89" s="123"/>
      <c r="AA89" s="123"/>
    </row>
    <row r="90">
      <c r="Z90" s="123"/>
      <c r="AA90" s="123"/>
    </row>
    <row r="91">
      <c r="Z91" s="123"/>
      <c r="AA91" s="123"/>
    </row>
    <row r="92">
      <c r="Z92" s="123"/>
      <c r="AA92" s="123"/>
    </row>
    <row r="93">
      <c r="Z93" s="123"/>
      <c r="AA93" s="123"/>
    </row>
    <row r="94">
      <c r="Z94" s="123"/>
      <c r="AA94" s="123"/>
    </row>
    <row r="95">
      <c r="Z95" s="123"/>
      <c r="AA95" s="123"/>
    </row>
    <row r="96">
      <c r="Z96" s="123"/>
      <c r="AA96" s="123"/>
    </row>
    <row r="97">
      <c r="Z97" s="123"/>
      <c r="AA97" s="123"/>
    </row>
    <row r="98">
      <c r="Z98" s="123"/>
      <c r="AA98" s="123"/>
    </row>
    <row r="99">
      <c r="Z99" s="123"/>
      <c r="AA99" s="123"/>
    </row>
    <row r="100">
      <c r="Z100" s="123"/>
      <c r="AA100" s="123"/>
    </row>
    <row r="101">
      <c r="Z101" s="123"/>
      <c r="AA101" s="123"/>
    </row>
    <row r="102">
      <c r="Z102" s="123"/>
      <c r="AA102" s="123"/>
    </row>
    <row r="103">
      <c r="Z103" s="123"/>
      <c r="AA103" s="123"/>
    </row>
    <row r="104">
      <c r="Z104" s="123"/>
      <c r="AA104" s="123"/>
    </row>
    <row r="105">
      <c r="Z105" s="123"/>
      <c r="AA105" s="123"/>
    </row>
    <row r="106">
      <c r="Z106" s="123"/>
      <c r="AA106" s="123"/>
    </row>
    <row r="107">
      <c r="Z107" s="123"/>
      <c r="AA107" s="123"/>
    </row>
    <row r="108">
      <c r="Z108" s="123"/>
      <c r="AA108" s="123"/>
    </row>
    <row r="109">
      <c r="Z109" s="123"/>
      <c r="AA109" s="123"/>
    </row>
    <row r="110">
      <c r="Z110" s="123"/>
      <c r="AA110" s="123"/>
    </row>
    <row r="111">
      <c r="Z111" s="123"/>
      <c r="AA111" s="123"/>
    </row>
    <row r="112">
      <c r="Z112" s="123"/>
      <c r="AA112" s="123"/>
    </row>
    <row r="113">
      <c r="Z113" s="123"/>
      <c r="AA113" s="123"/>
    </row>
    <row r="114">
      <c r="Z114" s="123"/>
      <c r="AA114" s="123"/>
    </row>
    <row r="115">
      <c r="Z115" s="123"/>
      <c r="AA115" s="123"/>
    </row>
    <row r="116">
      <c r="Z116" s="123"/>
      <c r="AA116" s="123"/>
    </row>
    <row r="117">
      <c r="Z117" s="123"/>
      <c r="AA117" s="123"/>
    </row>
    <row r="118">
      <c r="Z118" s="123"/>
      <c r="AA118" s="123"/>
    </row>
    <row r="119">
      <c r="Z119" s="123"/>
      <c r="AA119" s="123"/>
    </row>
    <row r="120">
      <c r="Z120" s="123"/>
      <c r="AA120" s="123"/>
    </row>
    <row r="121">
      <c r="Z121" s="123"/>
      <c r="AA121" s="123"/>
    </row>
    <row r="122">
      <c r="Z122" s="123"/>
      <c r="AA122" s="123"/>
    </row>
    <row r="123">
      <c r="Z123" s="123"/>
      <c r="AA123" s="123"/>
    </row>
    <row r="124">
      <c r="Z124" s="123"/>
      <c r="AA124" s="123"/>
    </row>
    <row r="125">
      <c r="Z125" s="123"/>
      <c r="AA125" s="123"/>
    </row>
    <row r="126">
      <c r="Z126" s="123"/>
      <c r="AA126" s="123"/>
    </row>
    <row r="127">
      <c r="Z127" s="123"/>
      <c r="AA127" s="123"/>
    </row>
    <row r="128">
      <c r="Z128" s="123"/>
      <c r="AA128" s="123"/>
    </row>
    <row r="129">
      <c r="Z129" s="123"/>
      <c r="AA129" s="123"/>
    </row>
    <row r="130">
      <c r="Z130" s="123"/>
      <c r="AA130" s="123"/>
    </row>
    <row r="131">
      <c r="Z131" s="123"/>
      <c r="AA131" s="123"/>
    </row>
    <row r="132">
      <c r="Z132" s="123"/>
      <c r="AA132" s="123"/>
    </row>
    <row r="133">
      <c r="Z133" s="123"/>
      <c r="AA133" s="123"/>
    </row>
    <row r="134">
      <c r="Z134" s="123"/>
      <c r="AA134" s="123"/>
    </row>
    <row r="135">
      <c r="Z135" s="123"/>
      <c r="AA135" s="123"/>
    </row>
    <row r="136">
      <c r="Z136" s="123"/>
      <c r="AA136" s="123"/>
    </row>
    <row r="137">
      <c r="Z137" s="123"/>
      <c r="AA137" s="123"/>
    </row>
    <row r="138">
      <c r="Z138" s="123"/>
      <c r="AA138" s="123"/>
    </row>
    <row r="139">
      <c r="Z139" s="123"/>
      <c r="AA139" s="123"/>
    </row>
    <row r="140">
      <c r="Z140" s="123"/>
      <c r="AA140" s="123"/>
    </row>
    <row r="141">
      <c r="Z141" s="123"/>
      <c r="AA141" s="123"/>
    </row>
    <row r="142">
      <c r="Z142" s="123"/>
      <c r="AA142" s="123"/>
    </row>
    <row r="143">
      <c r="Z143" s="123"/>
      <c r="AA143" s="123"/>
    </row>
    <row r="144">
      <c r="Z144" s="123"/>
      <c r="AA144" s="123"/>
    </row>
    <row r="145">
      <c r="Z145" s="123"/>
      <c r="AA145" s="123"/>
    </row>
    <row r="146">
      <c r="Z146" s="123"/>
      <c r="AA146" s="123"/>
    </row>
    <row r="147">
      <c r="Z147" s="123"/>
      <c r="AA147" s="123"/>
    </row>
    <row r="148">
      <c r="Z148" s="123"/>
      <c r="AA148" s="123"/>
    </row>
    <row r="149">
      <c r="Z149" s="123"/>
      <c r="AA149" s="123"/>
    </row>
    <row r="150">
      <c r="Z150" s="123"/>
      <c r="AA150" s="123"/>
    </row>
    <row r="151">
      <c r="Z151" s="123"/>
      <c r="AA151" s="123"/>
    </row>
    <row r="152">
      <c r="Z152" s="123"/>
      <c r="AA152" s="123"/>
    </row>
    <row r="153">
      <c r="Z153" s="123"/>
      <c r="AA153" s="123"/>
    </row>
    <row r="154">
      <c r="Z154" s="123"/>
      <c r="AA154" s="123"/>
    </row>
    <row r="155">
      <c r="Z155" s="123"/>
      <c r="AA155" s="123"/>
    </row>
    <row r="156">
      <c r="Z156" s="123"/>
      <c r="AA156" s="123"/>
    </row>
    <row r="157">
      <c r="Z157" s="123"/>
      <c r="AA157" s="123"/>
    </row>
    <row r="158">
      <c r="Z158" s="123"/>
      <c r="AA158" s="123"/>
    </row>
    <row r="159">
      <c r="Z159" s="123"/>
      <c r="AA159" s="123"/>
    </row>
    <row r="160">
      <c r="Z160" s="123"/>
      <c r="AA160" s="123"/>
    </row>
    <row r="161">
      <c r="Z161" s="123"/>
      <c r="AA161" s="123"/>
    </row>
    <row r="162">
      <c r="Z162" s="123"/>
      <c r="AA162" s="123"/>
    </row>
    <row r="163">
      <c r="Z163" s="123"/>
      <c r="AA163" s="123"/>
    </row>
    <row r="164">
      <c r="Z164" s="123"/>
      <c r="AA164" s="123"/>
    </row>
    <row r="165">
      <c r="Z165" s="123"/>
      <c r="AA165" s="123"/>
    </row>
    <row r="166">
      <c r="Z166" s="123"/>
      <c r="AA166" s="123"/>
    </row>
    <row r="167">
      <c r="Z167" s="123"/>
      <c r="AA167" s="123"/>
    </row>
    <row r="168">
      <c r="Z168" s="123"/>
      <c r="AA168" s="123"/>
    </row>
    <row r="169">
      <c r="Z169" s="123"/>
      <c r="AA169" s="123"/>
    </row>
    <row r="170">
      <c r="Z170" s="123"/>
      <c r="AA170" s="123"/>
    </row>
    <row r="171">
      <c r="Z171" s="123"/>
      <c r="AA171" s="123"/>
    </row>
    <row r="172">
      <c r="Z172" s="123"/>
      <c r="AA172" s="123"/>
    </row>
    <row r="173">
      <c r="Z173" s="123"/>
      <c r="AA173" s="123"/>
    </row>
    <row r="174">
      <c r="Z174" s="123"/>
      <c r="AA174" s="123"/>
    </row>
    <row r="175">
      <c r="Z175" s="123"/>
      <c r="AA175" s="123"/>
    </row>
    <row r="176">
      <c r="Z176" s="123"/>
      <c r="AA176" s="123"/>
    </row>
    <row r="177">
      <c r="Z177" s="123"/>
      <c r="AA177" s="123"/>
    </row>
    <row r="178">
      <c r="Z178" s="123"/>
      <c r="AA178" s="123"/>
    </row>
    <row r="179">
      <c r="Z179" s="123"/>
      <c r="AA179" s="123"/>
    </row>
    <row r="180">
      <c r="Z180" s="123"/>
      <c r="AA180" s="123"/>
    </row>
    <row r="181">
      <c r="Z181" s="123"/>
      <c r="AA181" s="123"/>
    </row>
    <row r="182">
      <c r="Z182" s="123"/>
      <c r="AA182" s="123"/>
    </row>
    <row r="183">
      <c r="Z183" s="123"/>
      <c r="AA183" s="123"/>
    </row>
    <row r="184">
      <c r="Z184" s="123"/>
      <c r="AA184" s="123"/>
    </row>
    <row r="185">
      <c r="Z185" s="123"/>
      <c r="AA185" s="123"/>
    </row>
    <row r="186">
      <c r="Z186" s="123"/>
      <c r="AA186" s="123"/>
    </row>
    <row r="187">
      <c r="Z187" s="123"/>
      <c r="AA187" s="123"/>
    </row>
    <row r="188">
      <c r="Z188" s="123"/>
      <c r="AA188" s="123"/>
    </row>
    <row r="189">
      <c r="Z189" s="123"/>
      <c r="AA189" s="123"/>
    </row>
    <row r="190">
      <c r="Z190" s="123"/>
      <c r="AA190" s="123"/>
    </row>
    <row r="191">
      <c r="Z191" s="123"/>
      <c r="AA191" s="123"/>
    </row>
    <row r="192">
      <c r="Z192" s="123"/>
      <c r="AA192" s="123"/>
    </row>
    <row r="193">
      <c r="Z193" s="123"/>
      <c r="AA193" s="123"/>
    </row>
    <row r="194">
      <c r="Z194" s="123"/>
      <c r="AA194" s="123"/>
    </row>
    <row r="195">
      <c r="Z195" s="123"/>
      <c r="AA195" s="123"/>
    </row>
    <row r="196">
      <c r="Z196" s="123"/>
      <c r="AA196" s="123"/>
    </row>
    <row r="197">
      <c r="Z197" s="123"/>
      <c r="AA197" s="123"/>
    </row>
    <row r="198">
      <c r="Z198" s="123"/>
      <c r="AA198" s="123"/>
    </row>
    <row r="199">
      <c r="Z199" s="123"/>
      <c r="AA199" s="123"/>
    </row>
    <row r="200">
      <c r="Z200" s="123"/>
      <c r="AA200" s="123"/>
    </row>
    <row r="201">
      <c r="Z201" s="123"/>
      <c r="AA201" s="123"/>
    </row>
    <row r="202">
      <c r="Z202" s="123"/>
      <c r="AA202" s="123"/>
    </row>
    <row r="203">
      <c r="Z203" s="123"/>
      <c r="AA203" s="123"/>
    </row>
    <row r="204">
      <c r="Z204" s="123"/>
      <c r="AA204" s="123"/>
    </row>
    <row r="205">
      <c r="Z205" s="123"/>
      <c r="AA205" s="123"/>
    </row>
    <row r="206">
      <c r="Z206" s="123"/>
      <c r="AA206" s="123"/>
    </row>
    <row r="207">
      <c r="Z207" s="123"/>
      <c r="AA207" s="123"/>
    </row>
    <row r="208">
      <c r="Z208" s="123"/>
      <c r="AA208" s="123"/>
    </row>
    <row r="209">
      <c r="Z209" s="123"/>
      <c r="AA209" s="123"/>
    </row>
    <row r="210">
      <c r="Z210" s="123"/>
      <c r="AA210" s="123"/>
    </row>
    <row r="211">
      <c r="Z211" s="123"/>
      <c r="AA211" s="123"/>
    </row>
    <row r="212">
      <c r="Z212" s="123"/>
      <c r="AA212" s="123"/>
    </row>
    <row r="213">
      <c r="Z213" s="123"/>
      <c r="AA213" s="123"/>
    </row>
    <row r="214">
      <c r="Z214" s="123"/>
      <c r="AA214" s="123"/>
    </row>
    <row r="215">
      <c r="Z215" s="123"/>
      <c r="AA215" s="123"/>
    </row>
    <row r="216">
      <c r="Z216" s="123"/>
      <c r="AA216" s="123"/>
    </row>
    <row r="217">
      <c r="Z217" s="123"/>
      <c r="AA217" s="123"/>
    </row>
    <row r="218">
      <c r="Z218" s="123"/>
      <c r="AA218" s="123"/>
    </row>
    <row r="219">
      <c r="Z219" s="123"/>
      <c r="AA219" s="123"/>
    </row>
    <row r="220">
      <c r="Z220" s="123"/>
      <c r="AA220" s="123"/>
    </row>
    <row r="221">
      <c r="Z221" s="123"/>
      <c r="AA221" s="123"/>
    </row>
    <row r="222">
      <c r="Z222" s="123"/>
      <c r="AA222" s="123"/>
    </row>
    <row r="223">
      <c r="Z223" s="123"/>
      <c r="AA223" s="123"/>
    </row>
    <row r="224">
      <c r="Z224" s="123"/>
      <c r="AA224" s="123"/>
    </row>
    <row r="225">
      <c r="Z225" s="123"/>
      <c r="AA225" s="123"/>
    </row>
    <row r="226">
      <c r="Z226" s="123"/>
      <c r="AA226" s="123"/>
    </row>
    <row r="227">
      <c r="Z227" s="123"/>
      <c r="AA227" s="123"/>
    </row>
    <row r="228">
      <c r="Z228" s="123"/>
      <c r="AA228" s="123"/>
    </row>
    <row r="229">
      <c r="Z229" s="123"/>
      <c r="AA229" s="123"/>
    </row>
    <row r="230">
      <c r="Z230" s="123"/>
      <c r="AA230" s="123"/>
    </row>
    <row r="231">
      <c r="Z231" s="123"/>
      <c r="AA231" s="123"/>
    </row>
    <row r="232">
      <c r="Z232" s="123"/>
      <c r="AA232" s="123"/>
    </row>
    <row r="233">
      <c r="Z233" s="123"/>
      <c r="AA233" s="123"/>
    </row>
    <row r="234">
      <c r="Z234" s="123"/>
      <c r="AA234" s="123"/>
    </row>
    <row r="235">
      <c r="Z235" s="123"/>
      <c r="AA235" s="123"/>
    </row>
    <row r="236">
      <c r="Z236" s="123"/>
      <c r="AA236" s="123"/>
    </row>
    <row r="237">
      <c r="Z237" s="123"/>
      <c r="AA237" s="123"/>
    </row>
    <row r="238">
      <c r="Z238" s="123"/>
      <c r="AA238" s="123"/>
    </row>
    <row r="239">
      <c r="Z239" s="123"/>
      <c r="AA239" s="123"/>
    </row>
    <row r="240">
      <c r="Z240" s="123"/>
      <c r="AA240" s="123"/>
    </row>
    <row r="241">
      <c r="Z241" s="123"/>
      <c r="AA241" s="123"/>
    </row>
    <row r="242">
      <c r="Z242" s="123"/>
      <c r="AA242" s="123"/>
    </row>
    <row r="243">
      <c r="Z243" s="123"/>
      <c r="AA243" s="123"/>
    </row>
    <row r="244">
      <c r="Z244" s="123"/>
      <c r="AA244" s="123"/>
    </row>
    <row r="245">
      <c r="Z245" s="123"/>
      <c r="AA245" s="123"/>
    </row>
    <row r="246">
      <c r="Z246" s="123"/>
      <c r="AA246" s="123"/>
    </row>
    <row r="247">
      <c r="Z247" s="123"/>
      <c r="AA247" s="123"/>
    </row>
    <row r="248">
      <c r="Z248" s="123"/>
      <c r="AA248" s="123"/>
    </row>
    <row r="249">
      <c r="Z249" s="123"/>
      <c r="AA249" s="123"/>
    </row>
    <row r="250">
      <c r="Z250" s="123"/>
      <c r="AA250" s="123"/>
    </row>
    <row r="251">
      <c r="Z251" s="123"/>
      <c r="AA251" s="123"/>
    </row>
    <row r="252">
      <c r="Z252" s="123"/>
      <c r="AA252" s="123"/>
    </row>
    <row r="253">
      <c r="Z253" s="123"/>
      <c r="AA253" s="123"/>
    </row>
    <row r="254">
      <c r="Z254" s="123"/>
      <c r="AA254" s="123"/>
    </row>
    <row r="255">
      <c r="Z255" s="123"/>
      <c r="AA255" s="123"/>
    </row>
    <row r="256">
      <c r="Z256" s="123"/>
      <c r="AA256" s="123"/>
    </row>
    <row r="257">
      <c r="Z257" s="123"/>
      <c r="AA257" s="123"/>
    </row>
    <row r="258">
      <c r="Z258" s="123"/>
      <c r="AA258" s="123"/>
    </row>
    <row r="259">
      <c r="Z259" s="123"/>
      <c r="AA259" s="123"/>
    </row>
    <row r="260">
      <c r="Z260" s="123"/>
      <c r="AA260" s="123"/>
    </row>
    <row r="261">
      <c r="Z261" s="123"/>
      <c r="AA261" s="123"/>
    </row>
    <row r="262">
      <c r="Z262" s="123"/>
      <c r="AA262" s="123"/>
    </row>
    <row r="263">
      <c r="Z263" s="123"/>
      <c r="AA263" s="123"/>
    </row>
    <row r="264">
      <c r="Z264" s="123"/>
      <c r="AA264" s="123"/>
    </row>
    <row r="265">
      <c r="Z265" s="123"/>
      <c r="AA265" s="123"/>
    </row>
    <row r="266">
      <c r="Z266" s="123"/>
      <c r="AA266" s="123"/>
    </row>
    <row r="267">
      <c r="Z267" s="123"/>
      <c r="AA267" s="123"/>
    </row>
    <row r="268">
      <c r="Z268" s="123"/>
      <c r="AA268" s="123"/>
    </row>
    <row r="269">
      <c r="Z269" s="123"/>
      <c r="AA269" s="123"/>
    </row>
    <row r="270">
      <c r="Z270" s="123"/>
      <c r="AA270" s="123"/>
    </row>
    <row r="271">
      <c r="Z271" s="123"/>
      <c r="AA271" s="123"/>
    </row>
    <row r="272">
      <c r="Z272" s="123"/>
      <c r="AA272" s="123"/>
    </row>
    <row r="273">
      <c r="Z273" s="123"/>
      <c r="AA273" s="123"/>
    </row>
    <row r="274">
      <c r="Z274" s="123"/>
      <c r="AA274" s="123"/>
    </row>
    <row r="275">
      <c r="Z275" s="123"/>
      <c r="AA275" s="123"/>
    </row>
    <row r="276">
      <c r="Z276" s="123"/>
      <c r="AA276" s="123"/>
    </row>
    <row r="277">
      <c r="Z277" s="123"/>
      <c r="AA277" s="123"/>
    </row>
    <row r="278">
      <c r="Z278" s="123"/>
      <c r="AA278" s="123"/>
    </row>
    <row r="279">
      <c r="Z279" s="123"/>
      <c r="AA279" s="123"/>
    </row>
    <row r="280">
      <c r="Z280" s="123"/>
      <c r="AA280" s="123"/>
    </row>
    <row r="281">
      <c r="Z281" s="123"/>
      <c r="AA281" s="123"/>
    </row>
    <row r="282">
      <c r="Z282" s="123"/>
      <c r="AA282" s="123"/>
    </row>
    <row r="283">
      <c r="Z283" s="123"/>
      <c r="AA283" s="123"/>
    </row>
    <row r="284">
      <c r="Z284" s="123"/>
      <c r="AA284" s="123"/>
    </row>
    <row r="285">
      <c r="Z285" s="123"/>
      <c r="AA285" s="123"/>
    </row>
    <row r="286">
      <c r="Z286" s="123"/>
      <c r="AA286" s="123"/>
    </row>
    <row r="287">
      <c r="Z287" s="123"/>
      <c r="AA287" s="123"/>
    </row>
    <row r="288">
      <c r="Z288" s="123"/>
      <c r="AA288" s="123"/>
    </row>
    <row r="289">
      <c r="Z289" s="123"/>
      <c r="AA289" s="123"/>
    </row>
    <row r="290">
      <c r="Z290" s="123"/>
      <c r="AA290" s="123"/>
    </row>
    <row r="291">
      <c r="Z291" s="123"/>
      <c r="AA291" s="123"/>
    </row>
    <row r="292">
      <c r="Z292" s="123"/>
      <c r="AA292" s="123"/>
    </row>
    <row r="293">
      <c r="Z293" s="123"/>
      <c r="AA293" s="123"/>
    </row>
    <row r="294">
      <c r="Z294" s="123"/>
      <c r="AA294" s="123"/>
    </row>
    <row r="295">
      <c r="Z295" s="123"/>
      <c r="AA295" s="123"/>
    </row>
    <row r="296">
      <c r="Z296" s="123"/>
      <c r="AA296" s="123"/>
    </row>
    <row r="297">
      <c r="Z297" s="123"/>
      <c r="AA297" s="123"/>
    </row>
    <row r="298">
      <c r="Z298" s="123"/>
      <c r="AA298" s="123"/>
    </row>
    <row r="299">
      <c r="Z299" s="123"/>
      <c r="AA299" s="123"/>
    </row>
    <row r="300">
      <c r="Z300" s="123"/>
      <c r="AA300" s="123"/>
    </row>
    <row r="301">
      <c r="Z301" s="123"/>
      <c r="AA301" s="123"/>
    </row>
    <row r="302">
      <c r="Z302" s="123"/>
      <c r="AA302" s="123"/>
    </row>
    <row r="303">
      <c r="Z303" s="123"/>
      <c r="AA303" s="123"/>
    </row>
    <row r="304">
      <c r="Z304" s="123"/>
      <c r="AA304" s="123"/>
    </row>
    <row r="305">
      <c r="Z305" s="123"/>
      <c r="AA305" s="123"/>
    </row>
    <row r="306">
      <c r="Z306" s="123"/>
      <c r="AA306" s="123"/>
    </row>
    <row r="307">
      <c r="Z307" s="123"/>
      <c r="AA307" s="123"/>
    </row>
    <row r="308">
      <c r="Z308" s="123"/>
      <c r="AA308" s="123"/>
    </row>
    <row r="309">
      <c r="Z309" s="123"/>
      <c r="AA309" s="123"/>
    </row>
    <row r="310">
      <c r="Z310" s="123"/>
      <c r="AA310" s="123"/>
    </row>
    <row r="311">
      <c r="Z311" s="123"/>
      <c r="AA311" s="123"/>
    </row>
    <row r="312">
      <c r="Z312" s="123"/>
      <c r="AA312" s="123"/>
    </row>
    <row r="313">
      <c r="Z313" s="123"/>
      <c r="AA313" s="123"/>
    </row>
    <row r="314">
      <c r="Z314" s="123"/>
      <c r="AA314" s="123"/>
    </row>
    <row r="315">
      <c r="Z315" s="123"/>
      <c r="AA315" s="123"/>
    </row>
    <row r="316">
      <c r="Z316" s="123"/>
      <c r="AA316" s="123"/>
    </row>
    <row r="317">
      <c r="Z317" s="123"/>
      <c r="AA317" s="123"/>
    </row>
    <row r="318">
      <c r="Z318" s="123"/>
      <c r="AA318" s="123"/>
    </row>
    <row r="319">
      <c r="Z319" s="123"/>
      <c r="AA319" s="123"/>
    </row>
    <row r="320">
      <c r="Z320" s="123"/>
      <c r="AA320" s="123"/>
    </row>
    <row r="321">
      <c r="Z321" s="123"/>
      <c r="AA321" s="123"/>
    </row>
    <row r="322">
      <c r="Z322" s="123"/>
      <c r="AA322" s="123"/>
    </row>
    <row r="323">
      <c r="Z323" s="123"/>
      <c r="AA323" s="123"/>
    </row>
    <row r="324">
      <c r="Z324" s="123"/>
      <c r="AA324" s="123"/>
    </row>
    <row r="325">
      <c r="Z325" s="123"/>
      <c r="AA325" s="123"/>
    </row>
    <row r="326">
      <c r="Z326" s="123"/>
      <c r="AA326" s="123"/>
    </row>
    <row r="327">
      <c r="Z327" s="123"/>
      <c r="AA327" s="123"/>
    </row>
    <row r="328">
      <c r="Z328" s="123"/>
      <c r="AA328" s="123"/>
    </row>
    <row r="329">
      <c r="Z329" s="123"/>
      <c r="AA329" s="123"/>
    </row>
    <row r="330">
      <c r="Z330" s="123"/>
      <c r="AA330" s="123"/>
    </row>
    <row r="331">
      <c r="Z331" s="123"/>
      <c r="AA331" s="123"/>
    </row>
    <row r="332">
      <c r="Z332" s="123"/>
      <c r="AA332" s="123"/>
    </row>
    <row r="333">
      <c r="Z333" s="123"/>
      <c r="AA333" s="123"/>
    </row>
    <row r="334">
      <c r="Z334" s="123"/>
      <c r="AA334" s="123"/>
    </row>
    <row r="335">
      <c r="Z335" s="123"/>
      <c r="AA335" s="123"/>
    </row>
    <row r="336">
      <c r="Z336" s="123"/>
      <c r="AA336" s="123"/>
    </row>
    <row r="337">
      <c r="Z337" s="123"/>
      <c r="AA337" s="123"/>
    </row>
    <row r="338">
      <c r="Z338" s="123"/>
      <c r="AA338" s="123"/>
    </row>
    <row r="339">
      <c r="Z339" s="123"/>
      <c r="AA339" s="123"/>
    </row>
    <row r="340">
      <c r="Z340" s="123"/>
      <c r="AA340" s="123"/>
    </row>
    <row r="341">
      <c r="Z341" s="123"/>
      <c r="AA341" s="123"/>
    </row>
    <row r="342">
      <c r="Z342" s="123"/>
      <c r="AA342" s="123"/>
    </row>
    <row r="343">
      <c r="Z343" s="123"/>
      <c r="AA343" s="123"/>
    </row>
    <row r="344">
      <c r="Z344" s="123"/>
      <c r="AA344" s="123"/>
    </row>
    <row r="345">
      <c r="Z345" s="123"/>
      <c r="AA345" s="123"/>
    </row>
    <row r="346">
      <c r="Z346" s="123"/>
      <c r="AA346" s="123"/>
    </row>
    <row r="347">
      <c r="Z347" s="123"/>
      <c r="AA347" s="123"/>
    </row>
    <row r="348">
      <c r="Z348" s="123"/>
      <c r="AA348" s="123"/>
    </row>
    <row r="349">
      <c r="Z349" s="123"/>
      <c r="AA349" s="123"/>
    </row>
    <row r="350">
      <c r="Z350" s="123"/>
      <c r="AA350" s="123"/>
    </row>
    <row r="351">
      <c r="Z351" s="123"/>
      <c r="AA351" s="123"/>
    </row>
    <row r="352">
      <c r="Z352" s="123"/>
      <c r="AA352" s="123"/>
    </row>
    <row r="353">
      <c r="Z353" s="123"/>
      <c r="AA353" s="123"/>
    </row>
    <row r="354">
      <c r="Z354" s="123"/>
      <c r="AA354" s="123"/>
    </row>
    <row r="355">
      <c r="Z355" s="123"/>
      <c r="AA355" s="123"/>
    </row>
    <row r="356">
      <c r="Z356" s="123"/>
      <c r="AA356" s="123"/>
    </row>
    <row r="357">
      <c r="Z357" s="123"/>
      <c r="AA357" s="123"/>
    </row>
    <row r="358">
      <c r="Z358" s="123"/>
      <c r="AA358" s="123"/>
    </row>
    <row r="359">
      <c r="Z359" s="123"/>
      <c r="AA359" s="123"/>
    </row>
    <row r="360">
      <c r="Z360" s="123"/>
      <c r="AA360" s="123"/>
    </row>
    <row r="361">
      <c r="Z361" s="123"/>
      <c r="AA361" s="123"/>
    </row>
    <row r="362">
      <c r="Z362" s="123"/>
      <c r="AA362" s="123"/>
    </row>
    <row r="363">
      <c r="Z363" s="123"/>
      <c r="AA363" s="123"/>
    </row>
    <row r="364">
      <c r="Z364" s="123"/>
      <c r="AA364" s="123"/>
    </row>
    <row r="365">
      <c r="Z365" s="123"/>
      <c r="AA365" s="123"/>
    </row>
    <row r="366">
      <c r="Z366" s="123"/>
      <c r="AA366" s="123"/>
    </row>
    <row r="367">
      <c r="Z367" s="123"/>
      <c r="AA367" s="123"/>
    </row>
    <row r="368">
      <c r="Z368" s="123"/>
      <c r="AA368" s="123"/>
    </row>
    <row r="369">
      <c r="Z369" s="123"/>
      <c r="AA369" s="123"/>
    </row>
    <row r="370">
      <c r="Z370" s="123"/>
      <c r="AA370" s="123"/>
    </row>
    <row r="371">
      <c r="Z371" s="123"/>
      <c r="AA371" s="123"/>
    </row>
    <row r="372">
      <c r="Z372" s="123"/>
      <c r="AA372" s="123"/>
    </row>
    <row r="373">
      <c r="Z373" s="123"/>
      <c r="AA373" s="123"/>
    </row>
    <row r="374">
      <c r="Z374" s="123"/>
      <c r="AA374" s="123"/>
    </row>
    <row r="375">
      <c r="Z375" s="123"/>
      <c r="AA375" s="123"/>
    </row>
    <row r="376">
      <c r="Z376" s="123"/>
      <c r="AA376" s="123"/>
    </row>
    <row r="377">
      <c r="Z377" s="123"/>
      <c r="AA377" s="123"/>
    </row>
    <row r="378">
      <c r="Z378" s="123"/>
      <c r="AA378" s="123"/>
    </row>
    <row r="379">
      <c r="Z379" s="123"/>
      <c r="AA379" s="123"/>
    </row>
    <row r="380">
      <c r="Z380" s="123"/>
      <c r="AA380" s="123"/>
    </row>
    <row r="381">
      <c r="Z381" s="123"/>
      <c r="AA381" s="123"/>
    </row>
    <row r="382">
      <c r="Z382" s="123"/>
      <c r="AA382" s="123"/>
    </row>
    <row r="383">
      <c r="Z383" s="123"/>
      <c r="AA383" s="123"/>
    </row>
    <row r="384">
      <c r="Z384" s="123"/>
      <c r="AA384" s="123"/>
    </row>
    <row r="385">
      <c r="Z385" s="123"/>
      <c r="AA385" s="123"/>
    </row>
    <row r="386">
      <c r="Z386" s="123"/>
      <c r="AA386" s="123"/>
    </row>
    <row r="387">
      <c r="Z387" s="123"/>
      <c r="AA387" s="123"/>
    </row>
    <row r="388">
      <c r="Z388" s="123"/>
      <c r="AA388" s="123"/>
    </row>
    <row r="389">
      <c r="Z389" s="123"/>
      <c r="AA389" s="123"/>
    </row>
    <row r="390">
      <c r="Z390" s="123"/>
      <c r="AA390" s="123"/>
    </row>
    <row r="391">
      <c r="Z391" s="123"/>
      <c r="AA391" s="123"/>
    </row>
    <row r="392">
      <c r="Z392" s="123"/>
      <c r="AA392" s="123"/>
    </row>
    <row r="393">
      <c r="Z393" s="123"/>
      <c r="AA393" s="123"/>
    </row>
    <row r="394">
      <c r="Z394" s="123"/>
      <c r="AA394" s="123"/>
    </row>
    <row r="395">
      <c r="Z395" s="123"/>
      <c r="AA395" s="123"/>
    </row>
    <row r="396">
      <c r="Z396" s="123"/>
      <c r="AA396" s="123"/>
    </row>
    <row r="397">
      <c r="Z397" s="123"/>
      <c r="AA397" s="123"/>
    </row>
    <row r="398">
      <c r="Z398" s="123"/>
      <c r="AA398" s="123"/>
    </row>
    <row r="399">
      <c r="Z399" s="123"/>
      <c r="AA399" s="123"/>
    </row>
    <row r="400">
      <c r="Z400" s="123"/>
      <c r="AA400" s="123"/>
    </row>
    <row r="401">
      <c r="Z401" s="123"/>
      <c r="AA401" s="123"/>
    </row>
    <row r="402">
      <c r="Z402" s="123"/>
      <c r="AA402" s="123"/>
    </row>
    <row r="403">
      <c r="Z403" s="123"/>
      <c r="AA403" s="123"/>
    </row>
    <row r="404">
      <c r="Z404" s="123"/>
      <c r="AA404" s="123"/>
    </row>
    <row r="405">
      <c r="Z405" s="123"/>
      <c r="AA405" s="123"/>
    </row>
    <row r="406">
      <c r="Z406" s="123"/>
      <c r="AA406" s="123"/>
    </row>
    <row r="407">
      <c r="Z407" s="123"/>
      <c r="AA407" s="123"/>
    </row>
    <row r="408">
      <c r="Z408" s="123"/>
      <c r="AA408" s="123"/>
    </row>
    <row r="409">
      <c r="Z409" s="123"/>
      <c r="AA409" s="123"/>
    </row>
    <row r="410">
      <c r="Z410" s="123"/>
      <c r="AA410" s="123"/>
    </row>
    <row r="411">
      <c r="Z411" s="123"/>
      <c r="AA411" s="123"/>
    </row>
    <row r="412">
      <c r="Z412" s="123"/>
      <c r="AA412" s="123"/>
    </row>
    <row r="413">
      <c r="Z413" s="123"/>
      <c r="AA413" s="123"/>
    </row>
    <row r="414">
      <c r="Z414" s="123"/>
      <c r="AA414" s="123"/>
    </row>
    <row r="415">
      <c r="Z415" s="123"/>
      <c r="AA415" s="123"/>
    </row>
    <row r="416">
      <c r="Z416" s="123"/>
      <c r="AA416" s="123"/>
    </row>
    <row r="417">
      <c r="Z417" s="123"/>
      <c r="AA417" s="123"/>
    </row>
    <row r="418">
      <c r="Z418" s="123"/>
      <c r="AA418" s="123"/>
    </row>
    <row r="419">
      <c r="Z419" s="123"/>
      <c r="AA419" s="123"/>
    </row>
    <row r="420">
      <c r="Z420" s="123"/>
      <c r="AA420" s="123"/>
    </row>
    <row r="421">
      <c r="Z421" s="123"/>
      <c r="AA421" s="123"/>
    </row>
    <row r="422">
      <c r="Z422" s="123"/>
      <c r="AA422" s="123"/>
    </row>
    <row r="423">
      <c r="Z423" s="123"/>
      <c r="AA423" s="123"/>
    </row>
    <row r="424">
      <c r="Z424" s="123"/>
      <c r="AA424" s="123"/>
    </row>
    <row r="425">
      <c r="Z425" s="123"/>
      <c r="AA425" s="123"/>
    </row>
    <row r="426">
      <c r="Z426" s="123"/>
      <c r="AA426" s="123"/>
    </row>
    <row r="427">
      <c r="Z427" s="123"/>
      <c r="AA427" s="123"/>
    </row>
    <row r="428">
      <c r="Z428" s="123"/>
      <c r="AA428" s="123"/>
    </row>
    <row r="429">
      <c r="Z429" s="123"/>
      <c r="AA429" s="123"/>
    </row>
    <row r="430">
      <c r="Z430" s="123"/>
      <c r="AA430" s="123"/>
    </row>
    <row r="431">
      <c r="Z431" s="123"/>
      <c r="AA431" s="123"/>
    </row>
    <row r="432">
      <c r="Z432" s="123"/>
      <c r="AA432" s="123"/>
    </row>
    <row r="433">
      <c r="Z433" s="123"/>
      <c r="AA433" s="123"/>
    </row>
    <row r="434">
      <c r="Z434" s="123"/>
      <c r="AA434" s="123"/>
    </row>
    <row r="435">
      <c r="Z435" s="123"/>
      <c r="AA435" s="123"/>
    </row>
    <row r="436">
      <c r="Z436" s="123"/>
      <c r="AA436" s="123"/>
    </row>
    <row r="437">
      <c r="Z437" s="123"/>
      <c r="AA437" s="123"/>
    </row>
    <row r="438">
      <c r="Z438" s="123"/>
      <c r="AA438" s="123"/>
    </row>
    <row r="439">
      <c r="Z439" s="123"/>
      <c r="AA439" s="123"/>
    </row>
    <row r="440">
      <c r="Z440" s="123"/>
      <c r="AA440" s="123"/>
    </row>
    <row r="441">
      <c r="Z441" s="123"/>
      <c r="AA441" s="123"/>
    </row>
    <row r="442">
      <c r="Z442" s="123"/>
      <c r="AA442" s="123"/>
    </row>
    <row r="443">
      <c r="Z443" s="123"/>
      <c r="AA443" s="123"/>
    </row>
    <row r="444">
      <c r="Z444" s="123"/>
      <c r="AA444" s="123"/>
    </row>
    <row r="445">
      <c r="Z445" s="123"/>
      <c r="AA445" s="123"/>
    </row>
    <row r="446">
      <c r="Z446" s="123"/>
      <c r="AA446" s="123"/>
    </row>
    <row r="447">
      <c r="Z447" s="123"/>
      <c r="AA447" s="123"/>
    </row>
    <row r="448">
      <c r="Z448" s="123"/>
      <c r="AA448" s="123"/>
    </row>
    <row r="449">
      <c r="Z449" s="123"/>
      <c r="AA449" s="123"/>
    </row>
    <row r="450">
      <c r="Z450" s="123"/>
      <c r="AA450" s="123"/>
    </row>
    <row r="451">
      <c r="Z451" s="123"/>
      <c r="AA451" s="123"/>
    </row>
    <row r="452">
      <c r="Z452" s="123"/>
      <c r="AA452" s="123"/>
    </row>
    <row r="453">
      <c r="Z453" s="123"/>
      <c r="AA453" s="123"/>
    </row>
    <row r="454">
      <c r="Z454" s="123"/>
      <c r="AA454" s="123"/>
    </row>
    <row r="455">
      <c r="Z455" s="123"/>
      <c r="AA455" s="123"/>
    </row>
    <row r="456">
      <c r="Z456" s="123"/>
      <c r="AA456" s="123"/>
    </row>
    <row r="457">
      <c r="Z457" s="123"/>
      <c r="AA457" s="123"/>
    </row>
    <row r="458">
      <c r="Z458" s="123"/>
      <c r="AA458" s="123"/>
    </row>
    <row r="459">
      <c r="Z459" s="123"/>
      <c r="AA459" s="123"/>
    </row>
    <row r="460">
      <c r="Z460" s="123"/>
      <c r="AA460" s="123"/>
    </row>
    <row r="461">
      <c r="Z461" s="123"/>
      <c r="AA461" s="123"/>
    </row>
    <row r="462">
      <c r="Z462" s="123"/>
      <c r="AA462" s="123"/>
    </row>
    <row r="463">
      <c r="Z463" s="123"/>
      <c r="AA463" s="123"/>
    </row>
    <row r="464">
      <c r="Z464" s="123"/>
      <c r="AA464" s="123"/>
    </row>
    <row r="465">
      <c r="Z465" s="123"/>
      <c r="AA465" s="123"/>
    </row>
    <row r="466">
      <c r="Z466" s="123"/>
      <c r="AA466" s="123"/>
    </row>
    <row r="467">
      <c r="Z467" s="123"/>
      <c r="AA467" s="123"/>
    </row>
    <row r="468">
      <c r="Z468" s="123"/>
      <c r="AA468" s="123"/>
    </row>
    <row r="469">
      <c r="Z469" s="123"/>
      <c r="AA469" s="123"/>
    </row>
    <row r="470">
      <c r="Z470" s="123"/>
      <c r="AA470" s="123"/>
    </row>
    <row r="471">
      <c r="Z471" s="123"/>
      <c r="AA471" s="123"/>
    </row>
    <row r="472">
      <c r="Z472" s="123"/>
      <c r="AA472" s="123"/>
    </row>
    <row r="473">
      <c r="Z473" s="123"/>
      <c r="AA473" s="123"/>
    </row>
    <row r="474">
      <c r="Z474" s="123"/>
      <c r="AA474" s="123"/>
    </row>
    <row r="475">
      <c r="Z475" s="123"/>
      <c r="AA475" s="123"/>
    </row>
    <row r="476">
      <c r="Z476" s="123"/>
      <c r="AA476" s="123"/>
    </row>
    <row r="477">
      <c r="Z477" s="123"/>
      <c r="AA477" s="123"/>
    </row>
    <row r="478">
      <c r="Z478" s="123"/>
      <c r="AA478" s="123"/>
    </row>
    <row r="479">
      <c r="Z479" s="123"/>
      <c r="AA479" s="123"/>
    </row>
    <row r="480">
      <c r="Z480" s="123"/>
      <c r="AA480" s="123"/>
    </row>
    <row r="481">
      <c r="Z481" s="123"/>
      <c r="AA481" s="123"/>
    </row>
    <row r="482">
      <c r="Z482" s="123"/>
      <c r="AA482" s="123"/>
    </row>
    <row r="483">
      <c r="Z483" s="123"/>
      <c r="AA483" s="123"/>
    </row>
    <row r="484">
      <c r="Z484" s="123"/>
      <c r="AA484" s="123"/>
    </row>
    <row r="485">
      <c r="Z485" s="123"/>
      <c r="AA485" s="123"/>
    </row>
    <row r="486">
      <c r="Z486" s="123"/>
      <c r="AA486" s="123"/>
    </row>
    <row r="487">
      <c r="Z487" s="123"/>
      <c r="AA487" s="123"/>
    </row>
    <row r="488">
      <c r="Z488" s="123"/>
      <c r="AA488" s="123"/>
    </row>
    <row r="489">
      <c r="Z489" s="123"/>
      <c r="AA489" s="123"/>
    </row>
    <row r="490">
      <c r="Z490" s="123"/>
      <c r="AA490" s="123"/>
    </row>
    <row r="491">
      <c r="Z491" s="123"/>
      <c r="AA491" s="123"/>
    </row>
    <row r="492">
      <c r="Z492" s="123"/>
      <c r="AA492" s="123"/>
    </row>
    <row r="493">
      <c r="Z493" s="123"/>
      <c r="AA493" s="123"/>
    </row>
    <row r="494">
      <c r="Z494" s="123"/>
      <c r="AA494" s="123"/>
    </row>
    <row r="495">
      <c r="Z495" s="123"/>
      <c r="AA495" s="123"/>
    </row>
    <row r="496">
      <c r="Z496" s="123"/>
      <c r="AA496" s="123"/>
    </row>
    <row r="497">
      <c r="Z497" s="123"/>
      <c r="AA497" s="123"/>
    </row>
    <row r="498">
      <c r="Z498" s="123"/>
      <c r="AA498" s="123"/>
    </row>
    <row r="499">
      <c r="Z499" s="123"/>
      <c r="AA499" s="123"/>
    </row>
    <row r="500">
      <c r="Z500" s="123"/>
      <c r="AA500" s="123"/>
    </row>
    <row r="501">
      <c r="Z501" s="123"/>
      <c r="AA501" s="123"/>
    </row>
    <row r="502">
      <c r="Z502" s="123"/>
      <c r="AA502" s="123"/>
    </row>
    <row r="503">
      <c r="Z503" s="123"/>
      <c r="AA503" s="123"/>
    </row>
    <row r="504">
      <c r="Z504" s="123"/>
      <c r="AA504" s="123"/>
    </row>
    <row r="505">
      <c r="Z505" s="123"/>
      <c r="AA505" s="123"/>
    </row>
    <row r="506">
      <c r="Z506" s="123"/>
      <c r="AA506" s="123"/>
    </row>
    <row r="507">
      <c r="Z507" s="123"/>
      <c r="AA507" s="123"/>
    </row>
    <row r="508">
      <c r="Z508" s="123"/>
      <c r="AA508" s="123"/>
    </row>
    <row r="509">
      <c r="Z509" s="123"/>
      <c r="AA509" s="123"/>
    </row>
    <row r="510">
      <c r="Z510" s="123"/>
      <c r="AA510" s="123"/>
    </row>
    <row r="511">
      <c r="Z511" s="123"/>
      <c r="AA511" s="123"/>
    </row>
    <row r="512">
      <c r="Z512" s="123"/>
      <c r="AA512" s="123"/>
    </row>
    <row r="513">
      <c r="Z513" s="123"/>
      <c r="AA513" s="123"/>
    </row>
    <row r="514">
      <c r="Z514" s="123"/>
      <c r="AA514" s="123"/>
    </row>
    <row r="515">
      <c r="Z515" s="123"/>
      <c r="AA515" s="123"/>
    </row>
    <row r="516">
      <c r="Z516" s="123"/>
      <c r="AA516" s="123"/>
    </row>
    <row r="517">
      <c r="Z517" s="123"/>
      <c r="AA517" s="123"/>
    </row>
    <row r="518">
      <c r="Z518" s="123"/>
      <c r="AA518" s="123"/>
    </row>
    <row r="519">
      <c r="Z519" s="123"/>
      <c r="AA519" s="123"/>
    </row>
    <row r="520">
      <c r="Z520" s="123"/>
      <c r="AA520" s="123"/>
    </row>
    <row r="521">
      <c r="Z521" s="123"/>
      <c r="AA521" s="123"/>
    </row>
    <row r="522">
      <c r="Z522" s="123"/>
      <c r="AA522" s="123"/>
    </row>
    <row r="523">
      <c r="Z523" s="123"/>
      <c r="AA523" s="123"/>
    </row>
    <row r="524">
      <c r="Z524" s="123"/>
      <c r="AA524" s="123"/>
    </row>
    <row r="525">
      <c r="Z525" s="123"/>
      <c r="AA525" s="123"/>
    </row>
    <row r="526">
      <c r="Z526" s="123"/>
      <c r="AA526" s="123"/>
    </row>
    <row r="527">
      <c r="Z527" s="123"/>
      <c r="AA527" s="123"/>
    </row>
    <row r="528">
      <c r="Z528" s="123"/>
      <c r="AA528" s="123"/>
    </row>
    <row r="529">
      <c r="Z529" s="123"/>
      <c r="AA529" s="123"/>
    </row>
    <row r="530">
      <c r="Z530" s="123"/>
      <c r="AA530" s="123"/>
    </row>
    <row r="531">
      <c r="Z531" s="123"/>
      <c r="AA531" s="123"/>
    </row>
    <row r="532">
      <c r="Z532" s="123"/>
      <c r="AA532" s="123"/>
    </row>
    <row r="533">
      <c r="Z533" s="123"/>
      <c r="AA533" s="123"/>
    </row>
    <row r="534">
      <c r="Z534" s="123"/>
      <c r="AA534" s="123"/>
    </row>
    <row r="535">
      <c r="Z535" s="123"/>
      <c r="AA535" s="123"/>
    </row>
    <row r="536">
      <c r="Z536" s="123"/>
      <c r="AA536" s="123"/>
    </row>
    <row r="537">
      <c r="Z537" s="123"/>
      <c r="AA537" s="123"/>
    </row>
    <row r="538">
      <c r="Z538" s="123"/>
      <c r="AA538" s="123"/>
    </row>
    <row r="539">
      <c r="Z539" s="123"/>
      <c r="AA539" s="123"/>
    </row>
    <row r="540">
      <c r="Z540" s="123"/>
      <c r="AA540" s="123"/>
    </row>
    <row r="541">
      <c r="Z541" s="123"/>
      <c r="AA541" s="123"/>
    </row>
    <row r="542">
      <c r="Z542" s="123"/>
      <c r="AA542" s="123"/>
    </row>
    <row r="543">
      <c r="Z543" s="123"/>
      <c r="AA543" s="123"/>
    </row>
    <row r="544">
      <c r="Z544" s="123"/>
      <c r="AA544" s="123"/>
    </row>
    <row r="545">
      <c r="Z545" s="123"/>
      <c r="AA545" s="123"/>
    </row>
    <row r="546">
      <c r="Z546" s="123"/>
      <c r="AA546" s="123"/>
    </row>
    <row r="547">
      <c r="Z547" s="123"/>
      <c r="AA547" s="123"/>
    </row>
    <row r="548">
      <c r="Z548" s="123"/>
      <c r="AA548" s="123"/>
    </row>
    <row r="549">
      <c r="Z549" s="123"/>
      <c r="AA549" s="123"/>
    </row>
    <row r="550">
      <c r="Z550" s="123"/>
      <c r="AA550" s="123"/>
    </row>
    <row r="551">
      <c r="Z551" s="123"/>
      <c r="AA551" s="123"/>
    </row>
    <row r="552">
      <c r="Z552" s="123"/>
      <c r="AA552" s="123"/>
    </row>
    <row r="553">
      <c r="Z553" s="123"/>
      <c r="AA553" s="123"/>
    </row>
    <row r="554">
      <c r="Z554" s="123"/>
      <c r="AA554" s="123"/>
    </row>
    <row r="555">
      <c r="Z555" s="123"/>
      <c r="AA555" s="123"/>
    </row>
    <row r="556">
      <c r="Z556" s="123"/>
      <c r="AA556" s="123"/>
    </row>
    <row r="557">
      <c r="Z557" s="123"/>
      <c r="AA557" s="123"/>
    </row>
    <row r="558">
      <c r="Z558" s="123"/>
      <c r="AA558" s="123"/>
    </row>
    <row r="559">
      <c r="Z559" s="123"/>
      <c r="AA559" s="123"/>
    </row>
    <row r="560">
      <c r="Z560" s="123"/>
      <c r="AA560" s="123"/>
    </row>
    <row r="561">
      <c r="Z561" s="123"/>
      <c r="AA561" s="123"/>
    </row>
    <row r="562">
      <c r="Z562" s="123"/>
      <c r="AA562" s="123"/>
    </row>
    <row r="563">
      <c r="Z563" s="123"/>
      <c r="AA563" s="123"/>
    </row>
    <row r="564">
      <c r="Z564" s="123"/>
      <c r="AA564" s="123"/>
    </row>
    <row r="565">
      <c r="Z565" s="123"/>
      <c r="AA565" s="123"/>
    </row>
    <row r="566">
      <c r="Z566" s="123"/>
      <c r="AA566" s="123"/>
    </row>
    <row r="567">
      <c r="Z567" s="123"/>
      <c r="AA567" s="123"/>
    </row>
    <row r="568">
      <c r="Z568" s="123"/>
      <c r="AA568" s="123"/>
    </row>
    <row r="569">
      <c r="Z569" s="123"/>
      <c r="AA569" s="123"/>
    </row>
    <row r="570">
      <c r="Z570" s="123"/>
      <c r="AA570" s="123"/>
    </row>
    <row r="571">
      <c r="Z571" s="123"/>
      <c r="AA571" s="123"/>
    </row>
    <row r="572">
      <c r="Z572" s="123"/>
      <c r="AA572" s="123"/>
    </row>
    <row r="573">
      <c r="Z573" s="123"/>
      <c r="AA573" s="123"/>
    </row>
    <row r="574">
      <c r="Z574" s="123"/>
      <c r="AA574" s="123"/>
    </row>
    <row r="575">
      <c r="Z575" s="123"/>
      <c r="AA575" s="123"/>
    </row>
    <row r="576">
      <c r="Z576" s="123"/>
      <c r="AA576" s="123"/>
    </row>
    <row r="577">
      <c r="Z577" s="123"/>
      <c r="AA577" s="123"/>
    </row>
    <row r="578">
      <c r="Z578" s="123"/>
      <c r="AA578" s="123"/>
    </row>
    <row r="579">
      <c r="Z579" s="123"/>
      <c r="AA579" s="123"/>
    </row>
    <row r="580">
      <c r="Z580" s="123"/>
      <c r="AA580" s="123"/>
    </row>
    <row r="581">
      <c r="Z581" s="123"/>
      <c r="AA581" s="123"/>
    </row>
    <row r="582">
      <c r="Z582" s="123"/>
      <c r="AA582" s="123"/>
    </row>
    <row r="583">
      <c r="Z583" s="123"/>
      <c r="AA583" s="123"/>
    </row>
    <row r="584">
      <c r="Z584" s="123"/>
      <c r="AA584" s="123"/>
    </row>
    <row r="585">
      <c r="Z585" s="123"/>
      <c r="AA585" s="123"/>
    </row>
    <row r="586">
      <c r="Z586" s="123"/>
      <c r="AA586" s="123"/>
    </row>
    <row r="587">
      <c r="Z587" s="123"/>
      <c r="AA587" s="123"/>
    </row>
    <row r="588">
      <c r="Z588" s="123"/>
      <c r="AA588" s="123"/>
    </row>
    <row r="589">
      <c r="Z589" s="123"/>
      <c r="AA589" s="123"/>
    </row>
    <row r="590">
      <c r="Z590" s="123"/>
      <c r="AA590" s="123"/>
    </row>
    <row r="591">
      <c r="Z591" s="123"/>
      <c r="AA591" s="123"/>
    </row>
    <row r="592">
      <c r="Z592" s="123"/>
      <c r="AA592" s="123"/>
    </row>
    <row r="593">
      <c r="Z593" s="123"/>
      <c r="AA593" s="123"/>
    </row>
    <row r="594">
      <c r="Z594" s="123"/>
      <c r="AA594" s="123"/>
    </row>
    <row r="595">
      <c r="Z595" s="123"/>
      <c r="AA595" s="123"/>
    </row>
    <row r="596">
      <c r="Z596" s="123"/>
      <c r="AA596" s="123"/>
    </row>
    <row r="597">
      <c r="Z597" s="123"/>
      <c r="AA597" s="123"/>
    </row>
    <row r="598">
      <c r="Z598" s="123"/>
      <c r="AA598" s="123"/>
    </row>
    <row r="599">
      <c r="Z599" s="123"/>
      <c r="AA599" s="123"/>
    </row>
    <row r="600">
      <c r="Z600" s="123"/>
      <c r="AA600" s="123"/>
    </row>
    <row r="601">
      <c r="Z601" s="123"/>
      <c r="AA601" s="123"/>
    </row>
    <row r="602">
      <c r="Z602" s="123"/>
      <c r="AA602" s="123"/>
    </row>
    <row r="603">
      <c r="Z603" s="123"/>
      <c r="AA603" s="123"/>
    </row>
    <row r="604">
      <c r="Z604" s="123"/>
      <c r="AA604" s="123"/>
    </row>
    <row r="605">
      <c r="Z605" s="123"/>
      <c r="AA605" s="123"/>
    </row>
    <row r="606">
      <c r="Z606" s="123"/>
      <c r="AA606" s="123"/>
    </row>
    <row r="607">
      <c r="Z607" s="123"/>
      <c r="AA607" s="123"/>
    </row>
    <row r="608">
      <c r="Z608" s="123"/>
      <c r="AA608" s="123"/>
    </row>
    <row r="609">
      <c r="Z609" s="123"/>
      <c r="AA609" s="123"/>
    </row>
    <row r="610">
      <c r="Z610" s="123"/>
      <c r="AA610" s="123"/>
    </row>
    <row r="611">
      <c r="Z611" s="123"/>
      <c r="AA611" s="123"/>
    </row>
    <row r="612">
      <c r="Z612" s="123"/>
      <c r="AA612" s="123"/>
    </row>
    <row r="613">
      <c r="Z613" s="123"/>
      <c r="AA613" s="123"/>
    </row>
    <row r="614">
      <c r="Z614" s="123"/>
      <c r="AA614" s="123"/>
    </row>
    <row r="615">
      <c r="Z615" s="123"/>
      <c r="AA615" s="123"/>
    </row>
    <row r="616">
      <c r="Z616" s="123"/>
      <c r="AA616" s="123"/>
    </row>
    <row r="617">
      <c r="Z617" s="123"/>
      <c r="AA617" s="123"/>
    </row>
    <row r="618">
      <c r="Z618" s="123"/>
      <c r="AA618" s="123"/>
    </row>
    <row r="619">
      <c r="Z619" s="123"/>
      <c r="AA619" s="123"/>
    </row>
    <row r="620">
      <c r="Z620" s="123"/>
      <c r="AA620" s="123"/>
    </row>
    <row r="621">
      <c r="Z621" s="123"/>
      <c r="AA621" s="123"/>
    </row>
    <row r="622">
      <c r="Z622" s="123"/>
      <c r="AA622" s="123"/>
    </row>
    <row r="623">
      <c r="Z623" s="123"/>
      <c r="AA623" s="123"/>
    </row>
    <row r="624">
      <c r="Z624" s="123"/>
      <c r="AA624" s="123"/>
    </row>
    <row r="625">
      <c r="Z625" s="123"/>
      <c r="AA625" s="123"/>
    </row>
    <row r="626">
      <c r="Z626" s="123"/>
      <c r="AA626" s="123"/>
    </row>
    <row r="627">
      <c r="Z627" s="123"/>
      <c r="AA627" s="123"/>
    </row>
    <row r="628">
      <c r="Z628" s="123"/>
      <c r="AA628" s="123"/>
    </row>
    <row r="629">
      <c r="Z629" s="123"/>
      <c r="AA629" s="123"/>
    </row>
    <row r="630">
      <c r="Z630" s="123"/>
      <c r="AA630" s="123"/>
    </row>
    <row r="631">
      <c r="Z631" s="123"/>
      <c r="AA631" s="123"/>
    </row>
    <row r="632">
      <c r="Z632" s="123"/>
      <c r="AA632" s="123"/>
    </row>
    <row r="633">
      <c r="Z633" s="123"/>
      <c r="AA633" s="123"/>
    </row>
    <row r="634">
      <c r="Z634" s="123"/>
      <c r="AA634" s="123"/>
    </row>
    <row r="635">
      <c r="Z635" s="123"/>
      <c r="AA635" s="123"/>
    </row>
    <row r="636">
      <c r="Z636" s="123"/>
      <c r="AA636" s="123"/>
    </row>
    <row r="637">
      <c r="Z637" s="123"/>
      <c r="AA637" s="123"/>
    </row>
    <row r="638">
      <c r="Z638" s="123"/>
      <c r="AA638" s="123"/>
    </row>
    <row r="639">
      <c r="Z639" s="123"/>
      <c r="AA639" s="123"/>
    </row>
    <row r="640">
      <c r="Z640" s="123"/>
      <c r="AA640" s="123"/>
    </row>
    <row r="641">
      <c r="Z641" s="123"/>
      <c r="AA641" s="123"/>
    </row>
    <row r="642">
      <c r="Z642" s="123"/>
      <c r="AA642" s="123"/>
    </row>
    <row r="643">
      <c r="Z643" s="123"/>
      <c r="AA643" s="123"/>
    </row>
    <row r="644">
      <c r="Z644" s="123"/>
      <c r="AA644" s="123"/>
    </row>
    <row r="645">
      <c r="Z645" s="123"/>
      <c r="AA645" s="123"/>
    </row>
    <row r="646">
      <c r="Z646" s="123"/>
      <c r="AA646" s="123"/>
    </row>
    <row r="647">
      <c r="Z647" s="123"/>
      <c r="AA647" s="123"/>
    </row>
    <row r="648">
      <c r="Z648" s="123"/>
      <c r="AA648" s="123"/>
    </row>
    <row r="649">
      <c r="Z649" s="123"/>
      <c r="AA649" s="123"/>
    </row>
    <row r="650">
      <c r="Z650" s="123"/>
      <c r="AA650" s="123"/>
    </row>
    <row r="651">
      <c r="Z651" s="123"/>
      <c r="AA651" s="123"/>
    </row>
    <row r="652">
      <c r="Z652" s="123"/>
      <c r="AA652" s="123"/>
    </row>
    <row r="653">
      <c r="Z653" s="123"/>
      <c r="AA653" s="123"/>
    </row>
    <row r="654">
      <c r="Z654" s="123"/>
      <c r="AA654" s="123"/>
    </row>
    <row r="655">
      <c r="Z655" s="123"/>
      <c r="AA655" s="123"/>
    </row>
    <row r="656">
      <c r="Z656" s="123"/>
      <c r="AA656" s="123"/>
    </row>
    <row r="657">
      <c r="Z657" s="123"/>
      <c r="AA657" s="123"/>
    </row>
    <row r="658">
      <c r="Z658" s="123"/>
      <c r="AA658" s="123"/>
    </row>
    <row r="659">
      <c r="Z659" s="123"/>
      <c r="AA659" s="123"/>
    </row>
    <row r="660">
      <c r="Z660" s="123"/>
      <c r="AA660" s="123"/>
    </row>
    <row r="661">
      <c r="Z661" s="123"/>
      <c r="AA661" s="123"/>
    </row>
    <row r="662">
      <c r="Z662" s="123"/>
      <c r="AA662" s="123"/>
    </row>
    <row r="663">
      <c r="Z663" s="123"/>
      <c r="AA663" s="123"/>
    </row>
    <row r="664">
      <c r="Z664" s="123"/>
      <c r="AA664" s="123"/>
    </row>
    <row r="665">
      <c r="Z665" s="123"/>
      <c r="AA665" s="123"/>
    </row>
    <row r="666">
      <c r="Z666" s="123"/>
      <c r="AA666" s="123"/>
    </row>
    <row r="667">
      <c r="Z667" s="123"/>
      <c r="AA667" s="123"/>
    </row>
    <row r="668">
      <c r="Z668" s="123"/>
      <c r="AA668" s="123"/>
    </row>
    <row r="669">
      <c r="Z669" s="123"/>
      <c r="AA669" s="123"/>
    </row>
    <row r="670">
      <c r="Z670" s="123"/>
      <c r="AA670" s="123"/>
    </row>
    <row r="671">
      <c r="Z671" s="123"/>
      <c r="AA671" s="123"/>
    </row>
    <row r="672">
      <c r="Z672" s="123"/>
      <c r="AA672" s="123"/>
    </row>
    <row r="673">
      <c r="Z673" s="123"/>
      <c r="AA673" s="123"/>
    </row>
    <row r="674">
      <c r="Z674" s="123"/>
      <c r="AA674" s="123"/>
    </row>
    <row r="675">
      <c r="Z675" s="123"/>
      <c r="AA675" s="123"/>
    </row>
    <row r="676">
      <c r="Z676" s="123"/>
      <c r="AA676" s="123"/>
    </row>
    <row r="677">
      <c r="Z677" s="123"/>
      <c r="AA677" s="123"/>
    </row>
    <row r="678">
      <c r="Z678" s="123"/>
      <c r="AA678" s="123"/>
    </row>
    <row r="679">
      <c r="Z679" s="123"/>
      <c r="AA679" s="123"/>
    </row>
    <row r="680">
      <c r="Z680" s="123"/>
      <c r="AA680" s="123"/>
    </row>
    <row r="681">
      <c r="Z681" s="123"/>
      <c r="AA681" s="123"/>
    </row>
    <row r="682">
      <c r="Z682" s="123"/>
      <c r="AA682" s="123"/>
    </row>
    <row r="683">
      <c r="Z683" s="123"/>
      <c r="AA683" s="123"/>
    </row>
    <row r="684">
      <c r="Z684" s="123"/>
      <c r="AA684" s="123"/>
    </row>
    <row r="685">
      <c r="Z685" s="123"/>
      <c r="AA685" s="123"/>
    </row>
    <row r="686">
      <c r="Z686" s="123"/>
      <c r="AA686" s="123"/>
    </row>
    <row r="687">
      <c r="Z687" s="123"/>
      <c r="AA687" s="123"/>
    </row>
    <row r="688">
      <c r="Z688" s="123"/>
      <c r="AA688" s="123"/>
    </row>
    <row r="689">
      <c r="Z689" s="123"/>
      <c r="AA689" s="123"/>
    </row>
    <row r="690">
      <c r="Z690" s="123"/>
      <c r="AA690" s="123"/>
    </row>
    <row r="691">
      <c r="Z691" s="123"/>
      <c r="AA691" s="123"/>
    </row>
    <row r="692">
      <c r="Z692" s="123"/>
      <c r="AA692" s="123"/>
    </row>
    <row r="693">
      <c r="Z693" s="123"/>
      <c r="AA693" s="123"/>
    </row>
    <row r="694">
      <c r="Z694" s="123"/>
      <c r="AA694" s="123"/>
    </row>
    <row r="695">
      <c r="Z695" s="123"/>
      <c r="AA695" s="123"/>
    </row>
    <row r="696">
      <c r="Z696" s="123"/>
      <c r="AA696" s="123"/>
    </row>
    <row r="697">
      <c r="Z697" s="123"/>
      <c r="AA697" s="123"/>
    </row>
    <row r="698">
      <c r="Z698" s="123"/>
      <c r="AA698" s="123"/>
    </row>
    <row r="699">
      <c r="Z699" s="123"/>
      <c r="AA699" s="123"/>
    </row>
    <row r="700">
      <c r="Z700" s="123"/>
      <c r="AA700" s="123"/>
    </row>
    <row r="701">
      <c r="Z701" s="123"/>
      <c r="AA701" s="123"/>
    </row>
    <row r="702">
      <c r="Z702" s="123"/>
      <c r="AA702" s="123"/>
    </row>
    <row r="703">
      <c r="Z703" s="123"/>
      <c r="AA703" s="123"/>
    </row>
    <row r="704">
      <c r="Z704" s="123"/>
      <c r="AA704" s="123"/>
    </row>
    <row r="705">
      <c r="Z705" s="123"/>
      <c r="AA705" s="123"/>
    </row>
    <row r="706">
      <c r="Z706" s="123"/>
      <c r="AA706" s="123"/>
    </row>
    <row r="707">
      <c r="Z707" s="123"/>
      <c r="AA707" s="123"/>
    </row>
    <row r="708">
      <c r="Z708" s="123"/>
      <c r="AA708" s="123"/>
    </row>
    <row r="709">
      <c r="Z709" s="123"/>
      <c r="AA709" s="123"/>
    </row>
    <row r="710">
      <c r="Z710" s="123"/>
      <c r="AA710" s="123"/>
    </row>
    <row r="711">
      <c r="Z711" s="123"/>
      <c r="AA711" s="123"/>
    </row>
    <row r="712">
      <c r="Z712" s="123"/>
      <c r="AA712" s="123"/>
    </row>
    <row r="713">
      <c r="Z713" s="123"/>
      <c r="AA713" s="123"/>
    </row>
    <row r="714">
      <c r="Z714" s="123"/>
      <c r="AA714" s="123"/>
    </row>
    <row r="715">
      <c r="Z715" s="123"/>
      <c r="AA715" s="123"/>
    </row>
    <row r="716">
      <c r="Z716" s="123"/>
      <c r="AA716" s="123"/>
    </row>
    <row r="717">
      <c r="Z717" s="123"/>
      <c r="AA717" s="123"/>
    </row>
    <row r="718">
      <c r="Z718" s="123"/>
      <c r="AA718" s="123"/>
    </row>
    <row r="719">
      <c r="Z719" s="123"/>
      <c r="AA719" s="123"/>
    </row>
    <row r="720">
      <c r="Z720" s="123"/>
      <c r="AA720" s="123"/>
    </row>
    <row r="721">
      <c r="Z721" s="123"/>
      <c r="AA721" s="123"/>
    </row>
    <row r="722">
      <c r="Z722" s="123"/>
      <c r="AA722" s="123"/>
    </row>
    <row r="723">
      <c r="Z723" s="123"/>
      <c r="AA723" s="123"/>
    </row>
    <row r="724">
      <c r="Z724" s="123"/>
      <c r="AA724" s="123"/>
    </row>
    <row r="725">
      <c r="Z725" s="123"/>
      <c r="AA725" s="123"/>
    </row>
    <row r="726">
      <c r="Z726" s="123"/>
      <c r="AA726" s="123"/>
    </row>
    <row r="727">
      <c r="Z727" s="123"/>
      <c r="AA727" s="123"/>
    </row>
    <row r="728">
      <c r="Z728" s="123"/>
      <c r="AA728" s="123"/>
    </row>
    <row r="729">
      <c r="Z729" s="123"/>
      <c r="AA729" s="123"/>
    </row>
    <row r="730">
      <c r="Z730" s="123"/>
      <c r="AA730" s="123"/>
    </row>
    <row r="731">
      <c r="Z731" s="123"/>
      <c r="AA731" s="123"/>
    </row>
    <row r="732">
      <c r="Z732" s="123"/>
      <c r="AA732" s="123"/>
    </row>
    <row r="733">
      <c r="Z733" s="123"/>
      <c r="AA733" s="123"/>
    </row>
    <row r="734">
      <c r="Z734" s="123"/>
      <c r="AA734" s="123"/>
    </row>
    <row r="735">
      <c r="Z735" s="123"/>
      <c r="AA735" s="123"/>
    </row>
    <row r="736">
      <c r="Z736" s="123"/>
      <c r="AA736" s="123"/>
    </row>
    <row r="737">
      <c r="Z737" s="123"/>
      <c r="AA737" s="123"/>
    </row>
    <row r="738">
      <c r="Z738" s="123"/>
      <c r="AA738" s="123"/>
    </row>
    <row r="739">
      <c r="Z739" s="123"/>
      <c r="AA739" s="123"/>
    </row>
    <row r="740">
      <c r="Z740" s="123"/>
      <c r="AA740" s="123"/>
    </row>
    <row r="741">
      <c r="Z741" s="123"/>
      <c r="AA741" s="123"/>
    </row>
    <row r="742">
      <c r="Z742" s="123"/>
      <c r="AA742" s="123"/>
    </row>
    <row r="743">
      <c r="Z743" s="123"/>
      <c r="AA743" s="123"/>
    </row>
    <row r="744">
      <c r="Z744" s="123"/>
      <c r="AA744" s="123"/>
    </row>
    <row r="745">
      <c r="Z745" s="123"/>
      <c r="AA745" s="123"/>
    </row>
    <row r="746">
      <c r="Z746" s="123"/>
      <c r="AA746" s="123"/>
    </row>
    <row r="747">
      <c r="Z747" s="123"/>
      <c r="AA747" s="123"/>
    </row>
    <row r="748">
      <c r="Z748" s="123"/>
      <c r="AA748" s="123"/>
    </row>
    <row r="749">
      <c r="Z749" s="123"/>
      <c r="AA749" s="123"/>
    </row>
    <row r="750">
      <c r="Z750" s="123"/>
      <c r="AA750" s="123"/>
    </row>
    <row r="751">
      <c r="Z751" s="123"/>
      <c r="AA751" s="123"/>
    </row>
    <row r="752">
      <c r="Z752" s="123"/>
      <c r="AA752" s="123"/>
    </row>
    <row r="753">
      <c r="Z753" s="123"/>
      <c r="AA753" s="123"/>
    </row>
    <row r="754">
      <c r="Z754" s="123"/>
      <c r="AA754" s="123"/>
    </row>
    <row r="755">
      <c r="Z755" s="123"/>
      <c r="AA755" s="123"/>
    </row>
    <row r="756">
      <c r="Z756" s="123"/>
      <c r="AA756" s="123"/>
    </row>
    <row r="757">
      <c r="Z757" s="123"/>
      <c r="AA757" s="123"/>
    </row>
    <row r="758">
      <c r="Z758" s="123"/>
      <c r="AA758" s="123"/>
    </row>
    <row r="759">
      <c r="Z759" s="123"/>
      <c r="AA759" s="123"/>
    </row>
    <row r="760">
      <c r="Z760" s="123"/>
      <c r="AA760" s="123"/>
    </row>
    <row r="761">
      <c r="Z761" s="123"/>
      <c r="AA761" s="123"/>
    </row>
    <row r="762">
      <c r="Z762" s="123"/>
      <c r="AA762" s="123"/>
    </row>
    <row r="763">
      <c r="Z763" s="123"/>
      <c r="AA763" s="123"/>
    </row>
    <row r="764">
      <c r="Z764" s="123"/>
      <c r="AA764" s="123"/>
    </row>
    <row r="765">
      <c r="Z765" s="123"/>
      <c r="AA765" s="123"/>
    </row>
    <row r="766">
      <c r="Z766" s="123"/>
      <c r="AA766" s="123"/>
    </row>
    <row r="767">
      <c r="Z767" s="123"/>
      <c r="AA767" s="123"/>
    </row>
    <row r="768">
      <c r="Z768" s="123"/>
      <c r="AA768" s="123"/>
    </row>
    <row r="769">
      <c r="Z769" s="123"/>
      <c r="AA769" s="123"/>
    </row>
    <row r="770">
      <c r="Z770" s="123"/>
      <c r="AA770" s="123"/>
    </row>
    <row r="771">
      <c r="Z771" s="123"/>
      <c r="AA771" s="123"/>
    </row>
    <row r="772">
      <c r="Z772" s="123"/>
      <c r="AA772" s="123"/>
    </row>
    <row r="773">
      <c r="Z773" s="123"/>
      <c r="AA773" s="123"/>
    </row>
    <row r="774">
      <c r="Z774" s="123"/>
      <c r="AA774" s="123"/>
    </row>
    <row r="775">
      <c r="Z775" s="123"/>
      <c r="AA775" s="123"/>
    </row>
    <row r="776">
      <c r="Z776" s="123"/>
      <c r="AA776" s="123"/>
    </row>
    <row r="777">
      <c r="Z777" s="123"/>
      <c r="AA777" s="123"/>
    </row>
    <row r="778">
      <c r="Z778" s="123"/>
      <c r="AA778" s="123"/>
    </row>
    <row r="779">
      <c r="Z779" s="123"/>
      <c r="AA779" s="123"/>
    </row>
    <row r="780">
      <c r="Z780" s="123"/>
      <c r="AA780" s="123"/>
    </row>
    <row r="781">
      <c r="Z781" s="123"/>
      <c r="AA781" s="123"/>
    </row>
    <row r="782">
      <c r="Z782" s="123"/>
      <c r="AA782" s="123"/>
    </row>
    <row r="783">
      <c r="Z783" s="123"/>
      <c r="AA783" s="123"/>
    </row>
    <row r="784">
      <c r="Z784" s="123"/>
      <c r="AA784" s="123"/>
    </row>
    <row r="785">
      <c r="Z785" s="123"/>
      <c r="AA785" s="123"/>
    </row>
    <row r="786">
      <c r="Z786" s="123"/>
      <c r="AA786" s="123"/>
    </row>
    <row r="787">
      <c r="Z787" s="123"/>
      <c r="AA787" s="123"/>
    </row>
    <row r="788">
      <c r="Z788" s="123"/>
      <c r="AA788" s="123"/>
    </row>
    <row r="789">
      <c r="Z789" s="123"/>
      <c r="AA789" s="123"/>
    </row>
    <row r="790">
      <c r="Z790" s="123"/>
      <c r="AA790" s="123"/>
    </row>
    <row r="791">
      <c r="Z791" s="123"/>
      <c r="AA791" s="123"/>
    </row>
    <row r="792">
      <c r="Z792" s="123"/>
      <c r="AA792" s="123"/>
    </row>
    <row r="793">
      <c r="Z793" s="123"/>
      <c r="AA793" s="123"/>
    </row>
    <row r="794">
      <c r="Z794" s="123"/>
      <c r="AA794" s="123"/>
    </row>
    <row r="795">
      <c r="Z795" s="123"/>
      <c r="AA795" s="123"/>
    </row>
    <row r="796">
      <c r="Z796" s="123"/>
      <c r="AA796" s="123"/>
    </row>
    <row r="797">
      <c r="Z797" s="123"/>
      <c r="AA797" s="123"/>
    </row>
    <row r="798">
      <c r="Z798" s="123"/>
      <c r="AA798" s="123"/>
    </row>
    <row r="799">
      <c r="Z799" s="123"/>
      <c r="AA799" s="123"/>
    </row>
    <row r="800">
      <c r="Z800" s="123"/>
      <c r="AA800" s="123"/>
    </row>
    <row r="801">
      <c r="Z801" s="123"/>
      <c r="AA801" s="123"/>
    </row>
    <row r="802">
      <c r="Z802" s="123"/>
      <c r="AA802" s="123"/>
    </row>
    <row r="803">
      <c r="Z803" s="123"/>
      <c r="AA803" s="123"/>
    </row>
    <row r="804">
      <c r="Z804" s="123"/>
      <c r="AA804" s="123"/>
    </row>
    <row r="805">
      <c r="Z805" s="123"/>
      <c r="AA805" s="123"/>
    </row>
    <row r="806">
      <c r="Z806" s="123"/>
      <c r="AA806" s="123"/>
    </row>
    <row r="807">
      <c r="Z807" s="123"/>
      <c r="AA807" s="123"/>
    </row>
    <row r="808">
      <c r="Z808" s="123"/>
      <c r="AA808" s="123"/>
    </row>
    <row r="809">
      <c r="Z809" s="123"/>
      <c r="AA809" s="123"/>
    </row>
    <row r="810">
      <c r="Z810" s="123"/>
      <c r="AA810" s="123"/>
    </row>
    <row r="811">
      <c r="Z811" s="123"/>
      <c r="AA811" s="123"/>
    </row>
    <row r="812">
      <c r="Z812" s="123"/>
      <c r="AA812" s="123"/>
    </row>
    <row r="813">
      <c r="Z813" s="123"/>
      <c r="AA813" s="123"/>
    </row>
    <row r="814">
      <c r="Z814" s="123"/>
      <c r="AA814" s="123"/>
    </row>
    <row r="815">
      <c r="Z815" s="123"/>
      <c r="AA815" s="123"/>
    </row>
    <row r="816">
      <c r="Z816" s="123"/>
      <c r="AA816" s="123"/>
    </row>
    <row r="817">
      <c r="Z817" s="123"/>
      <c r="AA817" s="123"/>
    </row>
    <row r="818">
      <c r="Z818" s="123"/>
      <c r="AA818" s="123"/>
    </row>
    <row r="819">
      <c r="Z819" s="123"/>
      <c r="AA819" s="123"/>
    </row>
    <row r="820">
      <c r="Z820" s="123"/>
      <c r="AA820" s="123"/>
    </row>
    <row r="821">
      <c r="Z821" s="123"/>
      <c r="AA821" s="123"/>
    </row>
    <row r="822">
      <c r="Z822" s="123"/>
      <c r="AA822" s="123"/>
    </row>
    <row r="823">
      <c r="Z823" s="123"/>
      <c r="AA823" s="123"/>
    </row>
    <row r="824">
      <c r="Z824" s="123"/>
      <c r="AA824" s="123"/>
    </row>
    <row r="825">
      <c r="Z825" s="123"/>
      <c r="AA825" s="123"/>
    </row>
    <row r="826">
      <c r="Z826" s="123"/>
      <c r="AA826" s="123"/>
    </row>
    <row r="827">
      <c r="Z827" s="123"/>
      <c r="AA827" s="123"/>
    </row>
    <row r="828">
      <c r="Z828" s="123"/>
      <c r="AA828" s="123"/>
    </row>
    <row r="829">
      <c r="Z829" s="123"/>
      <c r="AA829" s="123"/>
    </row>
    <row r="830">
      <c r="Z830" s="123"/>
      <c r="AA830" s="123"/>
    </row>
    <row r="831">
      <c r="Z831" s="123"/>
      <c r="AA831" s="123"/>
    </row>
    <row r="832">
      <c r="Z832" s="123"/>
      <c r="AA832" s="123"/>
    </row>
    <row r="833">
      <c r="Z833" s="123"/>
      <c r="AA833" s="123"/>
    </row>
    <row r="834">
      <c r="Z834" s="123"/>
      <c r="AA834" s="123"/>
    </row>
    <row r="835">
      <c r="Z835" s="123"/>
      <c r="AA835" s="123"/>
    </row>
    <row r="836">
      <c r="Z836" s="123"/>
      <c r="AA836" s="123"/>
    </row>
    <row r="837">
      <c r="Z837" s="123"/>
      <c r="AA837" s="123"/>
    </row>
    <row r="838">
      <c r="Z838" s="123"/>
      <c r="AA838" s="123"/>
    </row>
    <row r="839">
      <c r="Z839" s="123"/>
      <c r="AA839" s="123"/>
    </row>
    <row r="840">
      <c r="Z840" s="123"/>
      <c r="AA840" s="123"/>
    </row>
    <row r="841">
      <c r="Z841" s="123"/>
      <c r="AA841" s="123"/>
    </row>
    <row r="842">
      <c r="Z842" s="123"/>
      <c r="AA842" s="123"/>
    </row>
    <row r="843">
      <c r="Z843" s="123"/>
      <c r="AA843" s="123"/>
    </row>
    <row r="844">
      <c r="Z844" s="123"/>
      <c r="AA844" s="123"/>
    </row>
    <row r="845">
      <c r="Z845" s="123"/>
      <c r="AA845" s="123"/>
    </row>
    <row r="846">
      <c r="Z846" s="123"/>
      <c r="AA846" s="123"/>
    </row>
    <row r="847">
      <c r="Z847" s="123"/>
      <c r="AA847" s="123"/>
    </row>
    <row r="848">
      <c r="Z848" s="123"/>
      <c r="AA848" s="123"/>
    </row>
    <row r="849">
      <c r="Z849" s="123"/>
      <c r="AA849" s="123"/>
    </row>
    <row r="850">
      <c r="Z850" s="123"/>
      <c r="AA850" s="123"/>
    </row>
    <row r="851">
      <c r="Z851" s="123"/>
      <c r="AA851" s="123"/>
    </row>
    <row r="852">
      <c r="Z852" s="123"/>
      <c r="AA852" s="123"/>
    </row>
    <row r="853">
      <c r="Z853" s="123"/>
      <c r="AA853" s="123"/>
    </row>
    <row r="854">
      <c r="Z854" s="123"/>
      <c r="AA854" s="123"/>
    </row>
    <row r="855">
      <c r="Z855" s="123"/>
      <c r="AA855" s="123"/>
    </row>
    <row r="856">
      <c r="Z856" s="123"/>
      <c r="AA856" s="123"/>
    </row>
    <row r="857">
      <c r="Z857" s="123"/>
      <c r="AA857" s="123"/>
    </row>
    <row r="858">
      <c r="Z858" s="123"/>
      <c r="AA858" s="123"/>
    </row>
    <row r="859">
      <c r="Z859" s="123"/>
      <c r="AA859" s="123"/>
    </row>
    <row r="860">
      <c r="Z860" s="123"/>
      <c r="AA860" s="123"/>
    </row>
    <row r="861">
      <c r="Z861" s="123"/>
      <c r="AA861" s="123"/>
    </row>
    <row r="862">
      <c r="Z862" s="123"/>
      <c r="AA862" s="123"/>
    </row>
    <row r="863">
      <c r="Z863" s="123"/>
      <c r="AA863" s="123"/>
    </row>
    <row r="864">
      <c r="Z864" s="123"/>
      <c r="AA864" s="123"/>
    </row>
    <row r="865">
      <c r="Z865" s="123"/>
      <c r="AA865" s="123"/>
    </row>
    <row r="866">
      <c r="Z866" s="123"/>
      <c r="AA866" s="123"/>
    </row>
    <row r="867">
      <c r="Z867" s="123"/>
      <c r="AA867" s="123"/>
    </row>
    <row r="868">
      <c r="Z868" s="123"/>
      <c r="AA868" s="123"/>
    </row>
    <row r="869">
      <c r="Z869" s="123"/>
      <c r="AA869" s="123"/>
    </row>
    <row r="870">
      <c r="Z870" s="123"/>
      <c r="AA870" s="123"/>
    </row>
    <row r="871">
      <c r="Z871" s="123"/>
      <c r="AA871" s="123"/>
    </row>
    <row r="872">
      <c r="Z872" s="123"/>
      <c r="AA872" s="123"/>
    </row>
    <row r="873">
      <c r="Z873" s="123"/>
      <c r="AA873" s="123"/>
    </row>
    <row r="874">
      <c r="Z874" s="123"/>
      <c r="AA874" s="123"/>
    </row>
    <row r="875">
      <c r="Z875" s="123"/>
      <c r="AA875" s="123"/>
    </row>
    <row r="876">
      <c r="Z876" s="123"/>
      <c r="AA876" s="123"/>
    </row>
    <row r="877">
      <c r="Z877" s="123"/>
      <c r="AA877" s="123"/>
    </row>
    <row r="878">
      <c r="Z878" s="123"/>
      <c r="AA878" s="123"/>
    </row>
    <row r="879">
      <c r="Z879" s="123"/>
      <c r="AA879" s="123"/>
    </row>
    <row r="880">
      <c r="Z880" s="123"/>
      <c r="AA880" s="123"/>
    </row>
    <row r="881">
      <c r="Z881" s="123"/>
      <c r="AA881" s="123"/>
    </row>
    <row r="882">
      <c r="Z882" s="123"/>
      <c r="AA882" s="123"/>
    </row>
    <row r="883">
      <c r="Z883" s="123"/>
      <c r="AA883" s="123"/>
    </row>
    <row r="884">
      <c r="Z884" s="123"/>
      <c r="AA884" s="123"/>
    </row>
    <row r="885">
      <c r="Z885" s="123"/>
      <c r="AA885" s="123"/>
    </row>
    <row r="886">
      <c r="Z886" s="123"/>
      <c r="AA886" s="123"/>
    </row>
    <row r="887">
      <c r="Z887" s="123"/>
      <c r="AA887" s="123"/>
    </row>
    <row r="888">
      <c r="Z888" s="123"/>
      <c r="AA888" s="123"/>
    </row>
    <row r="889">
      <c r="Z889" s="123"/>
      <c r="AA889" s="123"/>
    </row>
    <row r="890">
      <c r="Z890" s="123"/>
      <c r="AA890" s="123"/>
    </row>
    <row r="891">
      <c r="Z891" s="123"/>
      <c r="AA891" s="123"/>
    </row>
    <row r="892">
      <c r="Z892" s="123"/>
      <c r="AA892" s="123"/>
    </row>
    <row r="893">
      <c r="Z893" s="123"/>
      <c r="AA893" s="123"/>
    </row>
    <row r="894">
      <c r="Z894" s="123"/>
      <c r="AA894" s="123"/>
    </row>
    <row r="895">
      <c r="Z895" s="123"/>
      <c r="AA895" s="123"/>
    </row>
    <row r="896">
      <c r="Z896" s="123"/>
      <c r="AA896" s="123"/>
    </row>
    <row r="897">
      <c r="Z897" s="123"/>
      <c r="AA897" s="123"/>
    </row>
    <row r="898">
      <c r="Z898" s="123"/>
      <c r="AA898" s="123"/>
    </row>
    <row r="899">
      <c r="Z899" s="123"/>
      <c r="AA899" s="123"/>
    </row>
    <row r="900">
      <c r="Z900" s="123"/>
      <c r="AA900" s="123"/>
    </row>
    <row r="901">
      <c r="Z901" s="123"/>
      <c r="AA901" s="123"/>
    </row>
    <row r="902">
      <c r="Z902" s="123"/>
      <c r="AA902" s="123"/>
    </row>
    <row r="903">
      <c r="Z903" s="123"/>
      <c r="AA903" s="123"/>
    </row>
    <row r="904">
      <c r="Z904" s="123"/>
      <c r="AA904" s="123"/>
    </row>
    <row r="905">
      <c r="Z905" s="123"/>
      <c r="AA905" s="123"/>
    </row>
    <row r="906">
      <c r="Z906" s="123"/>
      <c r="AA906" s="123"/>
    </row>
    <row r="907">
      <c r="Z907" s="123"/>
      <c r="AA907" s="123"/>
    </row>
    <row r="908">
      <c r="Z908" s="123"/>
      <c r="AA908" s="123"/>
    </row>
    <row r="909">
      <c r="Z909" s="123"/>
      <c r="AA909" s="123"/>
    </row>
    <row r="910">
      <c r="Z910" s="123"/>
      <c r="AA910" s="123"/>
    </row>
    <row r="911">
      <c r="Z911" s="123"/>
      <c r="AA911" s="123"/>
    </row>
    <row r="912">
      <c r="Z912" s="123"/>
      <c r="AA912" s="123"/>
    </row>
    <row r="913">
      <c r="Z913" s="123"/>
      <c r="AA913" s="123"/>
    </row>
    <row r="914">
      <c r="Z914" s="123"/>
      <c r="AA914" s="123"/>
    </row>
    <row r="915">
      <c r="Z915" s="123"/>
      <c r="AA915" s="123"/>
    </row>
    <row r="916">
      <c r="Z916" s="123"/>
      <c r="AA916" s="123"/>
    </row>
    <row r="917">
      <c r="Z917" s="123"/>
      <c r="AA917" s="123"/>
    </row>
    <row r="918">
      <c r="Z918" s="123"/>
      <c r="AA918" s="123"/>
    </row>
    <row r="919">
      <c r="Z919" s="123"/>
      <c r="AA919" s="123"/>
    </row>
    <row r="920">
      <c r="Z920" s="123"/>
      <c r="AA920" s="123"/>
    </row>
    <row r="921">
      <c r="Z921" s="123"/>
      <c r="AA921" s="123"/>
    </row>
    <row r="922">
      <c r="Z922" s="123"/>
      <c r="AA922" s="123"/>
    </row>
    <row r="923">
      <c r="Z923" s="123"/>
      <c r="AA923" s="123"/>
    </row>
    <row r="924">
      <c r="Z924" s="123"/>
      <c r="AA924" s="123"/>
    </row>
    <row r="925">
      <c r="Z925" s="123"/>
      <c r="AA925" s="123"/>
    </row>
    <row r="926">
      <c r="Z926" s="123"/>
      <c r="AA926" s="123"/>
    </row>
    <row r="927">
      <c r="Z927" s="123"/>
      <c r="AA927" s="123"/>
    </row>
    <row r="928">
      <c r="Z928" s="123"/>
      <c r="AA928" s="123"/>
    </row>
    <row r="929">
      <c r="Z929" s="123"/>
      <c r="AA929" s="123"/>
    </row>
    <row r="930">
      <c r="Z930" s="123"/>
      <c r="AA930" s="123"/>
    </row>
    <row r="931">
      <c r="Z931" s="123"/>
      <c r="AA931" s="123"/>
    </row>
    <row r="932">
      <c r="Z932" s="123"/>
      <c r="AA932" s="123"/>
    </row>
    <row r="933">
      <c r="Z933" s="123"/>
      <c r="AA933" s="123"/>
    </row>
    <row r="934">
      <c r="Z934" s="123"/>
      <c r="AA934" s="123"/>
    </row>
    <row r="935">
      <c r="Z935" s="123"/>
      <c r="AA935" s="123"/>
    </row>
    <row r="936">
      <c r="Z936" s="123"/>
      <c r="AA936" s="123"/>
    </row>
    <row r="937">
      <c r="Z937" s="123"/>
      <c r="AA937" s="123"/>
    </row>
    <row r="938">
      <c r="Z938" s="123"/>
      <c r="AA938" s="123"/>
    </row>
    <row r="939">
      <c r="Z939" s="123"/>
      <c r="AA939" s="123"/>
    </row>
    <row r="940">
      <c r="Z940" s="123"/>
      <c r="AA940" s="123"/>
    </row>
    <row r="941">
      <c r="Z941" s="123"/>
      <c r="AA941" s="123"/>
    </row>
    <row r="942">
      <c r="Z942" s="123"/>
      <c r="AA942" s="123"/>
    </row>
    <row r="943">
      <c r="Z943" s="123"/>
      <c r="AA943" s="123"/>
    </row>
    <row r="944">
      <c r="Z944" s="123"/>
      <c r="AA944" s="123"/>
    </row>
    <row r="945">
      <c r="Z945" s="123"/>
      <c r="AA945" s="123"/>
    </row>
    <row r="946">
      <c r="Z946" s="123"/>
      <c r="AA946" s="123"/>
    </row>
    <row r="947">
      <c r="Z947" s="123"/>
      <c r="AA947" s="123"/>
    </row>
    <row r="948">
      <c r="Z948" s="123"/>
      <c r="AA948" s="123"/>
    </row>
    <row r="949">
      <c r="Z949" s="123"/>
      <c r="AA949" s="123"/>
    </row>
    <row r="950">
      <c r="Z950" s="123"/>
      <c r="AA950" s="123"/>
    </row>
    <row r="951">
      <c r="Z951" s="123"/>
      <c r="AA951" s="123"/>
    </row>
    <row r="952">
      <c r="Z952" s="123"/>
      <c r="AA952" s="123"/>
    </row>
    <row r="953">
      <c r="Z953" s="123"/>
      <c r="AA953" s="123"/>
    </row>
    <row r="954">
      <c r="Z954" s="123"/>
      <c r="AA954" s="123"/>
    </row>
    <row r="955">
      <c r="Z955" s="123"/>
      <c r="AA955" s="123"/>
    </row>
    <row r="956">
      <c r="Z956" s="123"/>
      <c r="AA956" s="123"/>
    </row>
    <row r="957">
      <c r="Z957" s="123"/>
      <c r="AA957" s="123"/>
    </row>
    <row r="958">
      <c r="Z958" s="123"/>
      <c r="AA958" s="123"/>
    </row>
    <row r="959">
      <c r="Z959" s="123"/>
      <c r="AA959" s="123"/>
    </row>
    <row r="960">
      <c r="Z960" s="123"/>
      <c r="AA960" s="123"/>
    </row>
    <row r="961">
      <c r="Z961" s="123"/>
      <c r="AA961" s="123"/>
    </row>
    <row r="962">
      <c r="Z962" s="123"/>
      <c r="AA962" s="123"/>
    </row>
    <row r="963">
      <c r="Z963" s="123"/>
      <c r="AA963" s="123"/>
    </row>
    <row r="964">
      <c r="Z964" s="123"/>
      <c r="AA964" s="123"/>
    </row>
    <row r="965">
      <c r="Z965" s="123"/>
      <c r="AA965" s="123"/>
    </row>
    <row r="966">
      <c r="Z966" s="123"/>
      <c r="AA966" s="123"/>
    </row>
    <row r="967">
      <c r="Z967" s="123"/>
      <c r="AA967" s="123"/>
    </row>
    <row r="968">
      <c r="Z968" s="123"/>
      <c r="AA968" s="123"/>
    </row>
    <row r="969">
      <c r="Z969" s="123"/>
      <c r="AA969" s="123"/>
    </row>
    <row r="970">
      <c r="Z970" s="123"/>
      <c r="AA970" s="123"/>
    </row>
    <row r="971">
      <c r="Z971" s="123"/>
      <c r="AA971" s="123"/>
    </row>
    <row r="972">
      <c r="Z972" s="123"/>
      <c r="AA972" s="123"/>
    </row>
    <row r="973">
      <c r="Z973" s="123"/>
      <c r="AA973" s="123"/>
    </row>
    <row r="974">
      <c r="Z974" s="123"/>
      <c r="AA974" s="123"/>
    </row>
    <row r="975">
      <c r="Z975" s="123"/>
      <c r="AA975" s="123"/>
    </row>
    <row r="976">
      <c r="Z976" s="123"/>
      <c r="AA976" s="123"/>
    </row>
    <row r="977">
      <c r="Z977" s="123"/>
      <c r="AA977" s="123"/>
    </row>
    <row r="978">
      <c r="Z978" s="123"/>
      <c r="AA978" s="123"/>
    </row>
    <row r="979">
      <c r="Z979" s="123"/>
      <c r="AA979" s="123"/>
    </row>
    <row r="980">
      <c r="Z980" s="123"/>
      <c r="AA980" s="123"/>
    </row>
    <row r="981">
      <c r="Z981" s="123"/>
      <c r="AA981" s="123"/>
    </row>
    <row r="982">
      <c r="Z982" s="123"/>
      <c r="AA982" s="123"/>
    </row>
    <row r="983">
      <c r="Z983" s="123"/>
      <c r="AA983" s="123"/>
    </row>
    <row r="984">
      <c r="Z984" s="123"/>
      <c r="AA984" s="123"/>
    </row>
    <row r="985">
      <c r="Z985" s="123"/>
      <c r="AA985" s="123"/>
    </row>
    <row r="986">
      <c r="Z986" s="123"/>
      <c r="AA986" s="123"/>
    </row>
    <row r="987">
      <c r="Z987" s="123"/>
      <c r="AA987" s="123"/>
    </row>
    <row r="988">
      <c r="Z988" s="123"/>
      <c r="AA988" s="123"/>
    </row>
    <row r="989">
      <c r="Z989" s="123"/>
      <c r="AA989" s="123"/>
    </row>
    <row r="990">
      <c r="Z990" s="123"/>
      <c r="AA990" s="123"/>
    </row>
    <row r="991">
      <c r="Z991" s="123"/>
      <c r="AA991" s="123"/>
    </row>
    <row r="992">
      <c r="Z992" s="123"/>
      <c r="AA992" s="123"/>
    </row>
    <row r="993">
      <c r="Z993" s="123"/>
      <c r="AA993" s="123"/>
    </row>
    <row r="994">
      <c r="Z994" s="123"/>
      <c r="AA994" s="123"/>
    </row>
    <row r="995">
      <c r="Z995" s="123"/>
      <c r="AA995" s="123"/>
    </row>
    <row r="996">
      <c r="Z996" s="123"/>
      <c r="AA996" s="123"/>
    </row>
    <row r="997">
      <c r="Z997" s="123"/>
      <c r="AA997" s="123"/>
    </row>
    <row r="998">
      <c r="Z998" s="123"/>
      <c r="AA998" s="123"/>
    </row>
    <row r="999">
      <c r="Z999" s="123"/>
      <c r="AA999" s="123"/>
    </row>
    <row r="1000">
      <c r="Z1000" s="123"/>
      <c r="AA1000" s="123"/>
    </row>
    <row r="1001">
      <c r="Z1001" s="123"/>
      <c r="AA1001" s="123"/>
    </row>
    <row r="1002">
      <c r="Z1002" s="123"/>
      <c r="AA1002" s="123"/>
    </row>
  </sheetData>
  <hyperlinks>
    <hyperlink r:id="rId1" ref="O2"/>
    <hyperlink r:id="rId2" ref="O3"/>
    <hyperlink r:id="rId3" ref="O4"/>
    <hyperlink r:id="rId4" ref="O5"/>
    <hyperlink r:id="rId5" ref="O6"/>
    <hyperlink r:id="rId6" ref="O7"/>
    <hyperlink r:id="rId7" ref="O8"/>
    <hyperlink r:id="rId8" ref="O9"/>
    <hyperlink r:id="rId9" ref="O10"/>
    <hyperlink r:id="rId10" ref="O11"/>
    <hyperlink r:id="rId11" ref="O12"/>
    <hyperlink r:id="rId12" ref="O13"/>
    <hyperlink r:id="rId13" ref="O14"/>
    <hyperlink r:id="rId14" ref="O15"/>
    <hyperlink r:id="rId15" ref="O16"/>
    <hyperlink r:id="rId16" ref="O17"/>
    <hyperlink r:id="rId17" ref="O18"/>
    <hyperlink r:id="rId18" ref="O19"/>
    <hyperlink r:id="rId19" ref="O20"/>
    <hyperlink r:id="rId20" ref="O21"/>
    <hyperlink r:id="rId21" ref="O22"/>
    <hyperlink r:id="rId22" ref="O23"/>
    <hyperlink r:id="rId23" ref="O24"/>
    <hyperlink r:id="rId24" ref="O25"/>
    <hyperlink r:id="rId25" ref="O26"/>
    <hyperlink r:id="rId26" ref="O27"/>
    <hyperlink r:id="rId27" ref="O28"/>
    <hyperlink r:id="rId28" ref="O29"/>
    <hyperlink r:id="rId29" ref="O30"/>
    <hyperlink r:id="rId30" ref="O31"/>
    <hyperlink r:id="rId31" ref="O32"/>
    <hyperlink r:id="rId32" ref="O33"/>
    <hyperlink r:id="rId33" ref="O34"/>
    <hyperlink r:id="rId34" ref="O35"/>
    <hyperlink r:id="rId35" ref="O36"/>
    <hyperlink r:id="rId36" ref="O37"/>
    <hyperlink r:id="rId37" ref="O38"/>
    <hyperlink r:id="rId38" ref="O39"/>
    <hyperlink r:id="rId39" ref="O40"/>
    <hyperlink r:id="rId40" ref="O41"/>
    <hyperlink r:id="rId41" ref="O42"/>
    <hyperlink r:id="rId42" ref="O43"/>
    <hyperlink r:id="rId43" ref="O44"/>
    <hyperlink r:id="rId44" ref="O45"/>
    <hyperlink r:id="rId45" ref="O46"/>
    <hyperlink r:id="rId46" ref="O47"/>
    <hyperlink r:id="rId47" ref="O48"/>
    <hyperlink r:id="rId48" ref="O49"/>
    <hyperlink r:id="rId49" ref="O50"/>
    <hyperlink r:id="rId50" ref="O51"/>
    <hyperlink r:id="rId51" ref="O52"/>
    <hyperlink r:id="rId52" ref="O53"/>
    <hyperlink r:id="rId53" ref="O54"/>
    <hyperlink r:id="rId54" ref="O55"/>
    <hyperlink r:id="rId55" ref="O56"/>
    <hyperlink r:id="rId56" ref="O57"/>
    <hyperlink r:id="rId57" ref="O58"/>
    <hyperlink r:id="rId58" ref="O59"/>
    <hyperlink r:id="rId59" ref="O60"/>
    <hyperlink r:id="rId60" ref="O61"/>
    <hyperlink r:id="rId61" ref="O62"/>
    <hyperlink r:id="rId62" ref="O63"/>
    <hyperlink r:id="rId63" ref="O64"/>
    <hyperlink r:id="rId64" ref="O65"/>
    <hyperlink r:id="rId65" ref="O66"/>
    <hyperlink r:id="rId66" ref="O67"/>
    <hyperlink r:id="rId67" ref="O68"/>
    <hyperlink r:id="rId68" ref="O69"/>
    <hyperlink r:id="rId69" ref="O70"/>
    <hyperlink r:id="rId70" ref="O71"/>
    <hyperlink r:id="rId71" ref="O72"/>
    <hyperlink r:id="rId72" ref="O73"/>
    <hyperlink r:id="rId73" ref="O74"/>
    <hyperlink r:id="rId74" ref="O75"/>
    <hyperlink r:id="rId75" ref="O76"/>
    <hyperlink r:id="rId76" ref="O77"/>
    <hyperlink r:id="rId77" ref="O78"/>
    <hyperlink r:id="rId78" ref="O79"/>
    <hyperlink r:id="rId79" ref="O80"/>
    <hyperlink r:id="rId80" ref="O81"/>
    <hyperlink r:id="rId81" ref="O82"/>
    <hyperlink r:id="rId82" ref="O83"/>
    <hyperlink r:id="rId83" ref="O84"/>
    <hyperlink r:id="rId84" ref="O85"/>
    <hyperlink r:id="rId85" ref="O86"/>
    <hyperlink r:id="rId86" ref="O87"/>
    <hyperlink r:id="rId87" ref="O88"/>
    <hyperlink r:id="rId88" ref="O89"/>
  </hyperlinks>
  <drawing r:id="rId89"/>
</worksheet>
</file>